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https://spucr-my.sharepoint.com/personal/h_fornbaumova_spucr_cz/Documents/23 - Polní cesta C9 Krajníčko (PRV)/9 - Vysvětlení ZD I/Nová složka/"/>
    </mc:Choice>
  </mc:AlternateContent>
  <xr:revisionPtr revIDLastSave="0" documentId="11_E9057FB132DB86F1BDA1114CAE6A2041FA65C2F9" xr6:coauthVersionLast="47" xr6:coauthVersionMax="47" xr10:uidLastSave="{00000000-0000-0000-0000-000000000000}"/>
  <bookViews>
    <workbookView xWindow="-28920" yWindow="-120" windowWidth="29040" windowHeight="17640" activeTab="1" xr2:uid="{00000000-000D-0000-FFFF-FFFF00000000}"/>
  </bookViews>
  <sheets>
    <sheet name="Rekapitulace stavby" sheetId="1" r:id="rId1"/>
    <sheet name="20241101 - Polní cesta Kr..." sheetId="2" r:id="rId2"/>
    <sheet name="202411011 - SO 01" sheetId="3" r:id="rId3"/>
    <sheet name="202411012 - SO 02" sheetId="4" r:id="rId4"/>
    <sheet name="Pokyny pro vyplnění" sheetId="5" r:id="rId5"/>
  </sheets>
  <definedNames>
    <definedName name="_xlnm._FilterDatabase" localSheetId="1" hidden="1">'20241101 - Polní cesta Kr...'!$C$76:$K$100</definedName>
    <definedName name="_xlnm._FilterDatabase" localSheetId="2" hidden="1">'202411011 - SO 01'!$C$86:$K$235</definedName>
    <definedName name="_xlnm._FilterDatabase" localSheetId="3" hidden="1">'202411012 - SO 02'!$C$90:$K$317</definedName>
    <definedName name="_xlnm.Print_Titles" localSheetId="1">'20241101 - Polní cesta Kr...'!$76:$76</definedName>
    <definedName name="_xlnm.Print_Titles" localSheetId="2">'202411011 - SO 01'!$86:$86</definedName>
    <definedName name="_xlnm.Print_Titles" localSheetId="3">'202411012 - SO 02'!$90:$90</definedName>
    <definedName name="_xlnm.Print_Titles" localSheetId="0">'Rekapitulace stavby'!$52:$52</definedName>
    <definedName name="_xlnm.Print_Area" localSheetId="1">'20241101 - Polní cesta Kr...'!$C$4:$J$37,'20241101 - Polní cesta Kr...'!$C$43:$J$60,'20241101 - Polní cesta Kr...'!$C$66:$K$100</definedName>
    <definedName name="_xlnm.Print_Area" localSheetId="2">'202411011 - SO 01'!$C$4:$J$39,'202411011 - SO 01'!$C$45:$J$68,'202411011 - SO 01'!$C$74:$K$235</definedName>
    <definedName name="_xlnm.Print_Area" localSheetId="3">'202411012 - SO 02'!$C$4:$J$39,'202411012 - SO 02'!$C$45:$J$72,'202411012 - SO 02'!$C$78:$K$317</definedName>
    <definedName name="_xlnm.Print_Area" localSheetId="4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4" l="1"/>
  <c r="J36" i="4"/>
  <c r="AY57" i="1" s="1"/>
  <c r="J35" i="4"/>
  <c r="AX57" i="1" s="1"/>
  <c r="BI314" i="4"/>
  <c r="BH314" i="4"/>
  <c r="BG314" i="4"/>
  <c r="BF314" i="4"/>
  <c r="T314" i="4"/>
  <c r="T313" i="4" s="1"/>
  <c r="R314" i="4"/>
  <c r="R313" i="4" s="1"/>
  <c r="P314" i="4"/>
  <c r="P313" i="4"/>
  <c r="BI311" i="4"/>
  <c r="BH311" i="4"/>
  <c r="BG311" i="4"/>
  <c r="BF311" i="4"/>
  <c r="T311" i="4"/>
  <c r="R311" i="4"/>
  <c r="P311" i="4"/>
  <c r="BI308" i="4"/>
  <c r="BH308" i="4"/>
  <c r="BG308" i="4"/>
  <c r="BF308" i="4"/>
  <c r="T308" i="4"/>
  <c r="R308" i="4"/>
  <c r="P308" i="4"/>
  <c r="BI306" i="4"/>
  <c r="BH306" i="4"/>
  <c r="BG306" i="4"/>
  <c r="BF306" i="4"/>
  <c r="T306" i="4"/>
  <c r="R306" i="4"/>
  <c r="P306" i="4"/>
  <c r="BI303" i="4"/>
  <c r="BH303" i="4"/>
  <c r="BG303" i="4"/>
  <c r="BF303" i="4"/>
  <c r="T303" i="4"/>
  <c r="R303" i="4"/>
  <c r="P303" i="4"/>
  <c r="BI301" i="4"/>
  <c r="BH301" i="4"/>
  <c r="BG301" i="4"/>
  <c r="BF301" i="4"/>
  <c r="T301" i="4"/>
  <c r="R301" i="4"/>
  <c r="P301" i="4"/>
  <c r="BI298" i="4"/>
  <c r="BH298" i="4"/>
  <c r="BG298" i="4"/>
  <c r="BF298" i="4"/>
  <c r="T298" i="4"/>
  <c r="R298" i="4"/>
  <c r="P298" i="4"/>
  <c r="BI294" i="4"/>
  <c r="BH294" i="4"/>
  <c r="BG294" i="4"/>
  <c r="BF294" i="4"/>
  <c r="T294" i="4"/>
  <c r="T293" i="4"/>
  <c r="R294" i="4"/>
  <c r="R293" i="4"/>
  <c r="P294" i="4"/>
  <c r="P293" i="4" s="1"/>
  <c r="BI291" i="4"/>
  <c r="BH291" i="4"/>
  <c r="BG291" i="4"/>
  <c r="BF291" i="4"/>
  <c r="T291" i="4"/>
  <c r="R291" i="4"/>
  <c r="P291" i="4"/>
  <c r="BI287" i="4"/>
  <c r="BH287" i="4"/>
  <c r="BG287" i="4"/>
  <c r="BF287" i="4"/>
  <c r="T287" i="4"/>
  <c r="R287" i="4"/>
  <c r="P287" i="4"/>
  <c r="BI283" i="4"/>
  <c r="BH283" i="4"/>
  <c r="BG283" i="4"/>
  <c r="BF283" i="4"/>
  <c r="T283" i="4"/>
  <c r="R283" i="4"/>
  <c r="P283" i="4"/>
  <c r="BI281" i="4"/>
  <c r="BH281" i="4"/>
  <c r="BG281" i="4"/>
  <c r="BF281" i="4"/>
  <c r="T281" i="4"/>
  <c r="R281" i="4"/>
  <c r="P281" i="4"/>
  <c r="BI277" i="4"/>
  <c r="BH277" i="4"/>
  <c r="BG277" i="4"/>
  <c r="BF277" i="4"/>
  <c r="T277" i="4"/>
  <c r="R277" i="4"/>
  <c r="P277" i="4"/>
  <c r="BI275" i="4"/>
  <c r="BH275" i="4"/>
  <c r="BG275" i="4"/>
  <c r="BF275" i="4"/>
  <c r="T275" i="4"/>
  <c r="R275" i="4"/>
  <c r="P275" i="4"/>
  <c r="BI273" i="4"/>
  <c r="BH273" i="4"/>
  <c r="BG273" i="4"/>
  <c r="BF273" i="4"/>
  <c r="T273" i="4"/>
  <c r="R273" i="4"/>
  <c r="P273" i="4"/>
  <c r="BI271" i="4"/>
  <c r="BH271" i="4"/>
  <c r="BG271" i="4"/>
  <c r="BF271" i="4"/>
  <c r="T271" i="4"/>
  <c r="R271" i="4"/>
  <c r="P271" i="4"/>
  <c r="BI269" i="4"/>
  <c r="BH269" i="4"/>
  <c r="BG269" i="4"/>
  <c r="BF269" i="4"/>
  <c r="T269" i="4"/>
  <c r="R269" i="4"/>
  <c r="P269" i="4"/>
  <c r="BI266" i="4"/>
  <c r="BH266" i="4"/>
  <c r="BG266" i="4"/>
  <c r="BF266" i="4"/>
  <c r="T266" i="4"/>
  <c r="R266" i="4"/>
  <c r="P266" i="4"/>
  <c r="BI265" i="4"/>
  <c r="BH265" i="4"/>
  <c r="BG265" i="4"/>
  <c r="BF265" i="4"/>
  <c r="T265" i="4"/>
  <c r="R265" i="4"/>
  <c r="P265" i="4"/>
  <c r="BI263" i="4"/>
  <c r="BH263" i="4"/>
  <c r="BG263" i="4"/>
  <c r="BF263" i="4"/>
  <c r="T263" i="4"/>
  <c r="R263" i="4"/>
  <c r="P263" i="4"/>
  <c r="BI260" i="4"/>
  <c r="BH260" i="4"/>
  <c r="BG260" i="4"/>
  <c r="BF260" i="4"/>
  <c r="T260" i="4"/>
  <c r="R260" i="4"/>
  <c r="P260" i="4"/>
  <c r="BI258" i="4"/>
  <c r="BH258" i="4"/>
  <c r="BG258" i="4"/>
  <c r="BF258" i="4"/>
  <c r="T258" i="4"/>
  <c r="R258" i="4"/>
  <c r="P258" i="4"/>
  <c r="BI256" i="4"/>
  <c r="BH256" i="4"/>
  <c r="BG256" i="4"/>
  <c r="BF256" i="4"/>
  <c r="T256" i="4"/>
  <c r="R256" i="4"/>
  <c r="P256" i="4"/>
  <c r="BI253" i="4"/>
  <c r="BH253" i="4"/>
  <c r="BG253" i="4"/>
  <c r="BF253" i="4"/>
  <c r="T253" i="4"/>
  <c r="R253" i="4"/>
  <c r="P253" i="4"/>
  <c r="BI251" i="4"/>
  <c r="BH251" i="4"/>
  <c r="BG251" i="4"/>
  <c r="BF251" i="4"/>
  <c r="T251" i="4"/>
  <c r="R251" i="4"/>
  <c r="P251" i="4"/>
  <c r="BI249" i="4"/>
  <c r="BH249" i="4"/>
  <c r="BG249" i="4"/>
  <c r="BF249" i="4"/>
  <c r="T249" i="4"/>
  <c r="R249" i="4"/>
  <c r="P249" i="4"/>
  <c r="BI245" i="4"/>
  <c r="BH245" i="4"/>
  <c r="BG245" i="4"/>
  <c r="BF245" i="4"/>
  <c r="T245" i="4"/>
  <c r="R245" i="4"/>
  <c r="P245" i="4"/>
  <c r="BI241" i="4"/>
  <c r="BH241" i="4"/>
  <c r="BG241" i="4"/>
  <c r="BF241" i="4"/>
  <c r="T241" i="4"/>
  <c r="R241" i="4"/>
  <c r="P241" i="4"/>
  <c r="BI237" i="4"/>
  <c r="BH237" i="4"/>
  <c r="BG237" i="4"/>
  <c r="BF237" i="4"/>
  <c r="T237" i="4"/>
  <c r="R237" i="4"/>
  <c r="P237" i="4"/>
  <c r="BI233" i="4"/>
  <c r="BH233" i="4"/>
  <c r="BG233" i="4"/>
  <c r="BF233" i="4"/>
  <c r="T233" i="4"/>
  <c r="R233" i="4"/>
  <c r="P233" i="4"/>
  <c r="BI231" i="4"/>
  <c r="BH231" i="4"/>
  <c r="BG231" i="4"/>
  <c r="BF231" i="4"/>
  <c r="T231" i="4"/>
  <c r="R231" i="4"/>
  <c r="P231" i="4"/>
  <c r="BI227" i="4"/>
  <c r="BH227" i="4"/>
  <c r="BG227" i="4"/>
  <c r="BF227" i="4"/>
  <c r="T227" i="4"/>
  <c r="R227" i="4"/>
  <c r="P227" i="4"/>
  <c r="BI223" i="4"/>
  <c r="BH223" i="4"/>
  <c r="BG223" i="4"/>
  <c r="BF223" i="4"/>
  <c r="T223" i="4"/>
  <c r="R223" i="4"/>
  <c r="P223" i="4"/>
  <c r="BI221" i="4"/>
  <c r="BH221" i="4"/>
  <c r="BG221" i="4"/>
  <c r="BF221" i="4"/>
  <c r="T221" i="4"/>
  <c r="R221" i="4"/>
  <c r="P221" i="4"/>
  <c r="BI217" i="4"/>
  <c r="BH217" i="4"/>
  <c r="BG217" i="4"/>
  <c r="BF217" i="4"/>
  <c r="T217" i="4"/>
  <c r="R217" i="4"/>
  <c r="P217" i="4"/>
  <c r="BI213" i="4"/>
  <c r="BH213" i="4"/>
  <c r="BG213" i="4"/>
  <c r="BF213" i="4"/>
  <c r="T213" i="4"/>
  <c r="R213" i="4"/>
  <c r="P213" i="4"/>
  <c r="BI210" i="4"/>
  <c r="BH210" i="4"/>
  <c r="BG210" i="4"/>
  <c r="BF210" i="4"/>
  <c r="T210" i="4"/>
  <c r="R210" i="4"/>
  <c r="P210" i="4"/>
  <c r="BI207" i="4"/>
  <c r="BH207" i="4"/>
  <c r="BG207" i="4"/>
  <c r="BF207" i="4"/>
  <c r="T207" i="4"/>
  <c r="R207" i="4"/>
  <c r="P207" i="4"/>
  <c r="BI204" i="4"/>
  <c r="BH204" i="4"/>
  <c r="BG204" i="4"/>
  <c r="BF204" i="4"/>
  <c r="T204" i="4"/>
  <c r="R204" i="4"/>
  <c r="P204" i="4"/>
  <c r="BI201" i="4"/>
  <c r="BH201" i="4"/>
  <c r="BG201" i="4"/>
  <c r="BF201" i="4"/>
  <c r="T201" i="4"/>
  <c r="R201" i="4"/>
  <c r="P201" i="4"/>
  <c r="BI198" i="4"/>
  <c r="BH198" i="4"/>
  <c r="BG198" i="4"/>
  <c r="BF198" i="4"/>
  <c r="T198" i="4"/>
  <c r="R198" i="4"/>
  <c r="P198" i="4"/>
  <c r="BI195" i="4"/>
  <c r="BH195" i="4"/>
  <c r="BG195" i="4"/>
  <c r="BF195" i="4"/>
  <c r="T195" i="4"/>
  <c r="R195" i="4"/>
  <c r="P195" i="4"/>
  <c r="BI193" i="4"/>
  <c r="BH193" i="4"/>
  <c r="BG193" i="4"/>
  <c r="BF193" i="4"/>
  <c r="T193" i="4"/>
  <c r="R193" i="4"/>
  <c r="P193" i="4"/>
  <c r="BI192" i="4"/>
  <c r="BH192" i="4"/>
  <c r="BG192" i="4"/>
  <c r="BF192" i="4"/>
  <c r="T192" i="4"/>
  <c r="R192" i="4"/>
  <c r="P192" i="4"/>
  <c r="BI191" i="4"/>
  <c r="BH191" i="4"/>
  <c r="BG191" i="4"/>
  <c r="BF191" i="4"/>
  <c r="T191" i="4"/>
  <c r="R191" i="4"/>
  <c r="P191" i="4"/>
  <c r="BI189" i="4"/>
  <c r="BH189" i="4"/>
  <c r="BG189" i="4"/>
  <c r="BF189" i="4"/>
  <c r="T189" i="4"/>
  <c r="R189" i="4"/>
  <c r="P189" i="4"/>
  <c r="BI185" i="4"/>
  <c r="BH185" i="4"/>
  <c r="BG185" i="4"/>
  <c r="BF185" i="4"/>
  <c r="T185" i="4"/>
  <c r="R185" i="4"/>
  <c r="P185" i="4"/>
  <c r="BI182" i="4"/>
  <c r="BH182" i="4"/>
  <c r="BG182" i="4"/>
  <c r="BF182" i="4"/>
  <c r="T182" i="4"/>
  <c r="R182" i="4"/>
  <c r="P182" i="4"/>
  <c r="BI179" i="4"/>
  <c r="BH179" i="4"/>
  <c r="BG179" i="4"/>
  <c r="BF179" i="4"/>
  <c r="T179" i="4"/>
  <c r="R179" i="4"/>
  <c r="P179" i="4"/>
  <c r="BI176" i="4"/>
  <c r="BH176" i="4"/>
  <c r="BG176" i="4"/>
  <c r="BF176" i="4"/>
  <c r="T176" i="4"/>
  <c r="R176" i="4"/>
  <c r="P176" i="4"/>
  <c r="BI173" i="4"/>
  <c r="BH173" i="4"/>
  <c r="BG173" i="4"/>
  <c r="BF173" i="4"/>
  <c r="T173" i="4"/>
  <c r="R173" i="4"/>
  <c r="P173" i="4"/>
  <c r="BI170" i="4"/>
  <c r="BH170" i="4"/>
  <c r="BG170" i="4"/>
  <c r="BF170" i="4"/>
  <c r="T170" i="4"/>
  <c r="R170" i="4"/>
  <c r="P170" i="4"/>
  <c r="BI166" i="4"/>
  <c r="BH166" i="4"/>
  <c r="BG166" i="4"/>
  <c r="BF166" i="4"/>
  <c r="T166" i="4"/>
  <c r="R166" i="4"/>
  <c r="P166" i="4"/>
  <c r="BI164" i="4"/>
  <c r="BH164" i="4"/>
  <c r="BG164" i="4"/>
  <c r="BF164" i="4"/>
  <c r="T164" i="4"/>
  <c r="R164" i="4"/>
  <c r="P164" i="4"/>
  <c r="BI161" i="4"/>
  <c r="BH161" i="4"/>
  <c r="BG161" i="4"/>
  <c r="BF161" i="4"/>
  <c r="T161" i="4"/>
  <c r="R161" i="4"/>
  <c r="P161" i="4"/>
  <c r="BI158" i="4"/>
  <c r="BH158" i="4"/>
  <c r="BG158" i="4"/>
  <c r="BF158" i="4"/>
  <c r="T158" i="4"/>
  <c r="R158" i="4"/>
  <c r="P158" i="4"/>
  <c r="BI155" i="4"/>
  <c r="BH155" i="4"/>
  <c r="BG155" i="4"/>
  <c r="BF155" i="4"/>
  <c r="T155" i="4"/>
  <c r="R155" i="4"/>
  <c r="P155" i="4"/>
  <c r="BI152" i="4"/>
  <c r="BH152" i="4"/>
  <c r="BG152" i="4"/>
  <c r="BF152" i="4"/>
  <c r="T152" i="4"/>
  <c r="R152" i="4"/>
  <c r="P152" i="4"/>
  <c r="BI150" i="4"/>
  <c r="BH150" i="4"/>
  <c r="BG150" i="4"/>
  <c r="BF150" i="4"/>
  <c r="T150" i="4"/>
  <c r="R150" i="4"/>
  <c r="P150" i="4"/>
  <c r="BI148" i="4"/>
  <c r="BH148" i="4"/>
  <c r="BG148" i="4"/>
  <c r="BF148" i="4"/>
  <c r="T148" i="4"/>
  <c r="R148" i="4"/>
  <c r="P148" i="4"/>
  <c r="BI146" i="4"/>
  <c r="BH146" i="4"/>
  <c r="BG146" i="4"/>
  <c r="BF146" i="4"/>
  <c r="T146" i="4"/>
  <c r="R146" i="4"/>
  <c r="P146" i="4"/>
  <c r="BI143" i="4"/>
  <c r="BH143" i="4"/>
  <c r="BG143" i="4"/>
  <c r="BF143" i="4"/>
  <c r="T143" i="4"/>
  <c r="R143" i="4"/>
  <c r="P143" i="4"/>
  <c r="BI141" i="4"/>
  <c r="BH141" i="4"/>
  <c r="BG141" i="4"/>
  <c r="BF141" i="4"/>
  <c r="T141" i="4"/>
  <c r="R141" i="4"/>
  <c r="P141" i="4"/>
  <c r="BI138" i="4"/>
  <c r="BH138" i="4"/>
  <c r="BG138" i="4"/>
  <c r="BF138" i="4"/>
  <c r="T138" i="4"/>
  <c r="R138" i="4"/>
  <c r="P138" i="4"/>
  <c r="BI136" i="4"/>
  <c r="BH136" i="4"/>
  <c r="BG136" i="4"/>
  <c r="BF136" i="4"/>
  <c r="T136" i="4"/>
  <c r="R136" i="4"/>
  <c r="P136" i="4"/>
  <c r="BI132" i="4"/>
  <c r="BH132" i="4"/>
  <c r="BG132" i="4"/>
  <c r="BF132" i="4"/>
  <c r="T132" i="4"/>
  <c r="R132" i="4"/>
  <c r="P132" i="4"/>
  <c r="BI129" i="4"/>
  <c r="BH129" i="4"/>
  <c r="BG129" i="4"/>
  <c r="BF129" i="4"/>
  <c r="T129" i="4"/>
  <c r="R129" i="4"/>
  <c r="P129" i="4"/>
  <c r="BI126" i="4"/>
  <c r="BH126" i="4"/>
  <c r="BG126" i="4"/>
  <c r="BF126" i="4"/>
  <c r="T126" i="4"/>
  <c r="R126" i="4"/>
  <c r="P126" i="4"/>
  <c r="BI124" i="4"/>
  <c r="BH124" i="4"/>
  <c r="BG124" i="4"/>
  <c r="BF124" i="4"/>
  <c r="T124" i="4"/>
  <c r="R124" i="4"/>
  <c r="P124" i="4"/>
  <c r="BI121" i="4"/>
  <c r="BH121" i="4"/>
  <c r="BG121" i="4"/>
  <c r="BF121" i="4"/>
  <c r="T121" i="4"/>
  <c r="R121" i="4"/>
  <c r="P121" i="4"/>
  <c r="BI118" i="4"/>
  <c r="BH118" i="4"/>
  <c r="BG118" i="4"/>
  <c r="BF118" i="4"/>
  <c r="T118" i="4"/>
  <c r="R118" i="4"/>
  <c r="P118" i="4"/>
  <c r="BI114" i="4"/>
  <c r="BH114" i="4"/>
  <c r="BG114" i="4"/>
  <c r="BF114" i="4"/>
  <c r="T114" i="4"/>
  <c r="R114" i="4"/>
  <c r="P114" i="4"/>
  <c r="BI111" i="4"/>
  <c r="BH111" i="4"/>
  <c r="BG111" i="4"/>
  <c r="BF111" i="4"/>
  <c r="T111" i="4"/>
  <c r="R111" i="4"/>
  <c r="P111" i="4"/>
  <c r="BI109" i="4"/>
  <c r="BH109" i="4"/>
  <c r="BG109" i="4"/>
  <c r="BF109" i="4"/>
  <c r="T109" i="4"/>
  <c r="R109" i="4"/>
  <c r="P109" i="4"/>
  <c r="BI107" i="4"/>
  <c r="BH107" i="4"/>
  <c r="BG107" i="4"/>
  <c r="BF107" i="4"/>
  <c r="T107" i="4"/>
  <c r="R107" i="4"/>
  <c r="P107" i="4"/>
  <c r="BI104" i="4"/>
  <c r="BH104" i="4"/>
  <c r="BG104" i="4"/>
  <c r="BF104" i="4"/>
  <c r="T104" i="4"/>
  <c r="R104" i="4"/>
  <c r="P104" i="4"/>
  <c r="BI102" i="4"/>
  <c r="BH102" i="4"/>
  <c r="BG102" i="4"/>
  <c r="BF102" i="4"/>
  <c r="T102" i="4"/>
  <c r="R102" i="4"/>
  <c r="P102" i="4"/>
  <c r="BI100" i="4"/>
  <c r="BH100" i="4"/>
  <c r="BG100" i="4"/>
  <c r="BF100" i="4"/>
  <c r="T100" i="4"/>
  <c r="R100" i="4"/>
  <c r="P100" i="4"/>
  <c r="BI98" i="4"/>
  <c r="BH98" i="4"/>
  <c r="BG98" i="4"/>
  <c r="BF98" i="4"/>
  <c r="T98" i="4"/>
  <c r="R98" i="4"/>
  <c r="P98" i="4"/>
  <c r="BI96" i="4"/>
  <c r="BH96" i="4"/>
  <c r="BG96" i="4"/>
  <c r="BF96" i="4"/>
  <c r="T96" i="4"/>
  <c r="R96" i="4"/>
  <c r="P96" i="4"/>
  <c r="BI94" i="4"/>
  <c r="BH94" i="4"/>
  <c r="BG94" i="4"/>
  <c r="BF94" i="4"/>
  <c r="T94" i="4"/>
  <c r="R94" i="4"/>
  <c r="P94" i="4"/>
  <c r="F85" i="4"/>
  <c r="E83" i="4"/>
  <c r="F52" i="4"/>
  <c r="E50" i="4"/>
  <c r="J24" i="4"/>
  <c r="E24" i="4"/>
  <c r="J88" i="4" s="1"/>
  <c r="J23" i="4"/>
  <c r="J21" i="4"/>
  <c r="E21" i="4"/>
  <c r="J87" i="4"/>
  <c r="J20" i="4"/>
  <c r="J18" i="4"/>
  <c r="E18" i="4"/>
  <c r="F88" i="4"/>
  <c r="J17" i="4"/>
  <c r="J15" i="4"/>
  <c r="E15" i="4"/>
  <c r="F87" i="4"/>
  <c r="J14" i="4"/>
  <c r="J12" i="4"/>
  <c r="J85" i="4" s="1"/>
  <c r="E7" i="4"/>
  <c r="E48" i="4" s="1"/>
  <c r="J37" i="3"/>
  <c r="J36" i="3"/>
  <c r="AY56" i="1"/>
  <c r="J35" i="3"/>
  <c r="AX56" i="1"/>
  <c r="BI234" i="3"/>
  <c r="BH234" i="3"/>
  <c r="BG234" i="3"/>
  <c r="BF234" i="3"/>
  <c r="T234" i="3"/>
  <c r="T233" i="3"/>
  <c r="R234" i="3"/>
  <c r="R233" i="3"/>
  <c r="P234" i="3"/>
  <c r="P233" i="3"/>
  <c r="BI230" i="3"/>
  <c r="BH230" i="3"/>
  <c r="BG230" i="3"/>
  <c r="BF230" i="3"/>
  <c r="T230" i="3"/>
  <c r="R230" i="3"/>
  <c r="P230" i="3"/>
  <c r="BI226" i="3"/>
  <c r="BH226" i="3"/>
  <c r="BG226" i="3"/>
  <c r="BF226" i="3"/>
  <c r="T226" i="3"/>
  <c r="R226" i="3"/>
  <c r="P226" i="3"/>
  <c r="BI222" i="3"/>
  <c r="BH222" i="3"/>
  <c r="BG222" i="3"/>
  <c r="BF222" i="3"/>
  <c r="T222" i="3"/>
  <c r="R222" i="3"/>
  <c r="P222" i="3"/>
  <c r="BI220" i="3"/>
  <c r="BH220" i="3"/>
  <c r="BG220" i="3"/>
  <c r="BF220" i="3"/>
  <c r="T220" i="3"/>
  <c r="R220" i="3"/>
  <c r="P220" i="3"/>
  <c r="BI216" i="3"/>
  <c r="BH216" i="3"/>
  <c r="BG216" i="3"/>
  <c r="BF216" i="3"/>
  <c r="T216" i="3"/>
  <c r="R216" i="3"/>
  <c r="P216" i="3"/>
  <c r="BI214" i="3"/>
  <c r="BH214" i="3"/>
  <c r="BG214" i="3"/>
  <c r="BF214" i="3"/>
  <c r="T214" i="3"/>
  <c r="R214" i="3"/>
  <c r="P214" i="3"/>
  <c r="BI212" i="3"/>
  <c r="BH212" i="3"/>
  <c r="BG212" i="3"/>
  <c r="BF212" i="3"/>
  <c r="T212" i="3"/>
  <c r="R212" i="3"/>
  <c r="P212" i="3"/>
  <c r="BI210" i="3"/>
  <c r="BH210" i="3"/>
  <c r="BG210" i="3"/>
  <c r="BF210" i="3"/>
  <c r="T210" i="3"/>
  <c r="R210" i="3"/>
  <c r="P210" i="3"/>
  <c r="BI208" i="3"/>
  <c r="BH208" i="3"/>
  <c r="BG208" i="3"/>
  <c r="BF208" i="3"/>
  <c r="T208" i="3"/>
  <c r="R208" i="3"/>
  <c r="P208" i="3"/>
  <c r="BI206" i="3"/>
  <c r="BH206" i="3"/>
  <c r="BG206" i="3"/>
  <c r="BF206" i="3"/>
  <c r="T206" i="3"/>
  <c r="R206" i="3"/>
  <c r="P206" i="3"/>
  <c r="BI204" i="3"/>
  <c r="BH204" i="3"/>
  <c r="BG204" i="3"/>
  <c r="BF204" i="3"/>
  <c r="T204" i="3"/>
  <c r="R204" i="3"/>
  <c r="P204" i="3"/>
  <c r="BI203" i="3"/>
  <c r="BH203" i="3"/>
  <c r="BG203" i="3"/>
  <c r="BF203" i="3"/>
  <c r="T203" i="3"/>
  <c r="R203" i="3"/>
  <c r="P203" i="3"/>
  <c r="BI201" i="3"/>
  <c r="BH201" i="3"/>
  <c r="BG201" i="3"/>
  <c r="BF201" i="3"/>
  <c r="T201" i="3"/>
  <c r="R201" i="3"/>
  <c r="P201" i="3"/>
  <c r="BI198" i="3"/>
  <c r="BH198" i="3"/>
  <c r="BG198" i="3"/>
  <c r="BF198" i="3"/>
  <c r="T198" i="3"/>
  <c r="R198" i="3"/>
  <c r="P198" i="3"/>
  <c r="BI195" i="3"/>
  <c r="BH195" i="3"/>
  <c r="BG195" i="3"/>
  <c r="BF195" i="3"/>
  <c r="T195" i="3"/>
  <c r="R195" i="3"/>
  <c r="P195" i="3"/>
  <c r="BI194" i="3"/>
  <c r="BH194" i="3"/>
  <c r="BG194" i="3"/>
  <c r="BF194" i="3"/>
  <c r="T194" i="3"/>
  <c r="R194" i="3"/>
  <c r="P194" i="3"/>
  <c r="BI193" i="3"/>
  <c r="BH193" i="3"/>
  <c r="BG193" i="3"/>
  <c r="BF193" i="3"/>
  <c r="T193" i="3"/>
  <c r="R193" i="3"/>
  <c r="P193" i="3"/>
  <c r="BI192" i="3"/>
  <c r="BH192" i="3"/>
  <c r="BG192" i="3"/>
  <c r="BF192" i="3"/>
  <c r="T192" i="3"/>
  <c r="R192" i="3"/>
  <c r="P192" i="3"/>
  <c r="BI190" i="3"/>
  <c r="BH190" i="3"/>
  <c r="BG190" i="3"/>
  <c r="BF190" i="3"/>
  <c r="T190" i="3"/>
  <c r="R190" i="3"/>
  <c r="P190" i="3"/>
  <c r="BI187" i="3"/>
  <c r="BH187" i="3"/>
  <c r="BG187" i="3"/>
  <c r="BF187" i="3"/>
  <c r="T187" i="3"/>
  <c r="R187" i="3"/>
  <c r="P187" i="3"/>
  <c r="BI184" i="3"/>
  <c r="BH184" i="3"/>
  <c r="BG184" i="3"/>
  <c r="BF184" i="3"/>
  <c r="T184" i="3"/>
  <c r="R184" i="3"/>
  <c r="P184" i="3"/>
  <c r="BI180" i="3"/>
  <c r="BH180" i="3"/>
  <c r="BG180" i="3"/>
  <c r="BF180" i="3"/>
  <c r="T180" i="3"/>
  <c r="R180" i="3"/>
  <c r="P180" i="3"/>
  <c r="BI178" i="3"/>
  <c r="BH178" i="3"/>
  <c r="BG178" i="3"/>
  <c r="BF178" i="3"/>
  <c r="T178" i="3"/>
  <c r="R178" i="3"/>
  <c r="P178" i="3"/>
  <c r="BI175" i="3"/>
  <c r="BH175" i="3"/>
  <c r="BG175" i="3"/>
  <c r="BF175" i="3"/>
  <c r="T175" i="3"/>
  <c r="R175" i="3"/>
  <c r="P175" i="3"/>
  <c r="BI173" i="3"/>
  <c r="BH173" i="3"/>
  <c r="BG173" i="3"/>
  <c r="BF173" i="3"/>
  <c r="T173" i="3"/>
  <c r="R173" i="3"/>
  <c r="P173" i="3"/>
  <c r="BI170" i="3"/>
  <c r="BH170" i="3"/>
  <c r="BG170" i="3"/>
  <c r="BF170" i="3"/>
  <c r="T170" i="3"/>
  <c r="R170" i="3"/>
  <c r="P170" i="3"/>
  <c r="BI168" i="3"/>
  <c r="BH168" i="3"/>
  <c r="BG168" i="3"/>
  <c r="BF168" i="3"/>
  <c r="T168" i="3"/>
  <c r="R168" i="3"/>
  <c r="P168" i="3"/>
  <c r="BI166" i="3"/>
  <c r="BH166" i="3"/>
  <c r="BG166" i="3"/>
  <c r="BF166" i="3"/>
  <c r="T166" i="3"/>
  <c r="R166" i="3"/>
  <c r="P166" i="3"/>
  <c r="BI162" i="3"/>
  <c r="BH162" i="3"/>
  <c r="BG162" i="3"/>
  <c r="BF162" i="3"/>
  <c r="T162" i="3"/>
  <c r="R162" i="3"/>
  <c r="P162" i="3"/>
  <c r="BI159" i="3"/>
  <c r="BH159" i="3"/>
  <c r="BG159" i="3"/>
  <c r="BF159" i="3"/>
  <c r="T159" i="3"/>
  <c r="R159" i="3"/>
  <c r="P159" i="3"/>
  <c r="BI155" i="3"/>
  <c r="BH155" i="3"/>
  <c r="BG155" i="3"/>
  <c r="BF155" i="3"/>
  <c r="T155" i="3"/>
  <c r="R155" i="3"/>
  <c r="P155" i="3"/>
  <c r="BI153" i="3"/>
  <c r="BH153" i="3"/>
  <c r="BG153" i="3"/>
  <c r="BF153" i="3"/>
  <c r="T153" i="3"/>
  <c r="R153" i="3"/>
  <c r="P153" i="3"/>
  <c r="BI151" i="3"/>
  <c r="BH151" i="3"/>
  <c r="BG151" i="3"/>
  <c r="BF151" i="3"/>
  <c r="T151" i="3"/>
  <c r="R151" i="3"/>
  <c r="P151" i="3"/>
  <c r="BI148" i="3"/>
  <c r="BH148" i="3"/>
  <c r="BG148" i="3"/>
  <c r="BF148" i="3"/>
  <c r="T148" i="3"/>
  <c r="R148" i="3"/>
  <c r="P148" i="3"/>
  <c r="BI145" i="3"/>
  <c r="BH145" i="3"/>
  <c r="BG145" i="3"/>
  <c r="BF145" i="3"/>
  <c r="T145" i="3"/>
  <c r="R145" i="3"/>
  <c r="P145" i="3"/>
  <c r="BI140" i="3"/>
  <c r="BH140" i="3"/>
  <c r="BG140" i="3"/>
  <c r="BF140" i="3"/>
  <c r="T140" i="3"/>
  <c r="T139" i="3" s="1"/>
  <c r="R140" i="3"/>
  <c r="R139" i="3" s="1"/>
  <c r="P140" i="3"/>
  <c r="P139" i="3" s="1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30" i="3"/>
  <c r="BH130" i="3"/>
  <c r="BG130" i="3"/>
  <c r="BF130" i="3"/>
  <c r="T130" i="3"/>
  <c r="R130" i="3"/>
  <c r="P130" i="3"/>
  <c r="BI128" i="3"/>
  <c r="BH128" i="3"/>
  <c r="BG128" i="3"/>
  <c r="BF128" i="3"/>
  <c r="T128" i="3"/>
  <c r="R128" i="3"/>
  <c r="P128" i="3"/>
  <c r="BI124" i="3"/>
  <c r="BH124" i="3"/>
  <c r="BG124" i="3"/>
  <c r="BF124" i="3"/>
  <c r="T124" i="3"/>
  <c r="R124" i="3"/>
  <c r="P124" i="3"/>
  <c r="BI122" i="3"/>
  <c r="BH122" i="3"/>
  <c r="BG122" i="3"/>
  <c r="BF122" i="3"/>
  <c r="T122" i="3"/>
  <c r="R122" i="3"/>
  <c r="P122" i="3"/>
  <c r="BI118" i="3"/>
  <c r="BH118" i="3"/>
  <c r="BG118" i="3"/>
  <c r="BF118" i="3"/>
  <c r="T118" i="3"/>
  <c r="R118" i="3"/>
  <c r="P118" i="3"/>
  <c r="BI115" i="3"/>
  <c r="BH115" i="3"/>
  <c r="BG115" i="3"/>
  <c r="BF115" i="3"/>
  <c r="T115" i="3"/>
  <c r="R115" i="3"/>
  <c r="P115" i="3"/>
  <c r="BI112" i="3"/>
  <c r="BH112" i="3"/>
  <c r="BG112" i="3"/>
  <c r="BF112" i="3"/>
  <c r="T112" i="3"/>
  <c r="R112" i="3"/>
  <c r="P112" i="3"/>
  <c r="BI110" i="3"/>
  <c r="BH110" i="3"/>
  <c r="BG110" i="3"/>
  <c r="BF110" i="3"/>
  <c r="T110" i="3"/>
  <c r="R110" i="3"/>
  <c r="P110" i="3"/>
  <c r="BI107" i="3"/>
  <c r="BH107" i="3"/>
  <c r="BG107" i="3"/>
  <c r="BF107" i="3"/>
  <c r="T107" i="3"/>
  <c r="R107" i="3"/>
  <c r="P107" i="3"/>
  <c r="BI104" i="3"/>
  <c r="BH104" i="3"/>
  <c r="BG104" i="3"/>
  <c r="BF104" i="3"/>
  <c r="T104" i="3"/>
  <c r="R104" i="3"/>
  <c r="P104" i="3"/>
  <c r="BI100" i="3"/>
  <c r="BH100" i="3"/>
  <c r="BG100" i="3"/>
  <c r="BF100" i="3"/>
  <c r="T100" i="3"/>
  <c r="R100" i="3"/>
  <c r="P100" i="3"/>
  <c r="BI97" i="3"/>
  <c r="BH97" i="3"/>
  <c r="BG97" i="3"/>
  <c r="BF97" i="3"/>
  <c r="T97" i="3"/>
  <c r="R97" i="3"/>
  <c r="P97" i="3"/>
  <c r="BI95" i="3"/>
  <c r="BH95" i="3"/>
  <c r="BG95" i="3"/>
  <c r="BF95" i="3"/>
  <c r="T95" i="3"/>
  <c r="R95" i="3"/>
  <c r="P95" i="3"/>
  <c r="BI93" i="3"/>
  <c r="BH93" i="3"/>
  <c r="BG93" i="3"/>
  <c r="BF93" i="3"/>
  <c r="T93" i="3"/>
  <c r="R93" i="3"/>
  <c r="P93" i="3"/>
  <c r="BI90" i="3"/>
  <c r="BH90" i="3"/>
  <c r="BG90" i="3"/>
  <c r="BF90" i="3"/>
  <c r="T90" i="3"/>
  <c r="R90" i="3"/>
  <c r="P90" i="3"/>
  <c r="F81" i="3"/>
  <c r="E79" i="3"/>
  <c r="F52" i="3"/>
  <c r="E50" i="3"/>
  <c r="J24" i="3"/>
  <c r="E24" i="3"/>
  <c r="J55" i="3" s="1"/>
  <c r="J23" i="3"/>
  <c r="J21" i="3"/>
  <c r="E21" i="3"/>
  <c r="J83" i="3" s="1"/>
  <c r="J20" i="3"/>
  <c r="J18" i="3"/>
  <c r="E18" i="3"/>
  <c r="F55" i="3" s="1"/>
  <c r="J17" i="3"/>
  <c r="J15" i="3"/>
  <c r="E15" i="3"/>
  <c r="F83" i="3" s="1"/>
  <c r="J14" i="3"/>
  <c r="J12" i="3"/>
  <c r="J81" i="3"/>
  <c r="E7" i="3"/>
  <c r="E77" i="3"/>
  <c r="J35" i="2"/>
  <c r="J34" i="2"/>
  <c r="AY55" i="1" s="1"/>
  <c r="J33" i="2"/>
  <c r="AX55" i="1" s="1"/>
  <c r="BI99" i="2"/>
  <c r="BH99" i="2"/>
  <c r="BG99" i="2"/>
  <c r="BF99" i="2"/>
  <c r="T99" i="2"/>
  <c r="T98" i="2" s="1"/>
  <c r="R99" i="2"/>
  <c r="R98" i="2" s="1"/>
  <c r="P99" i="2"/>
  <c r="P98" i="2" s="1"/>
  <c r="BI96" i="2"/>
  <c r="BH96" i="2"/>
  <c r="BG96" i="2"/>
  <c r="BF96" i="2"/>
  <c r="T96" i="2"/>
  <c r="R96" i="2"/>
  <c r="P96" i="2"/>
  <c r="BI94" i="2"/>
  <c r="BH94" i="2"/>
  <c r="BG94" i="2"/>
  <c r="BF94" i="2"/>
  <c r="T94" i="2"/>
  <c r="R94" i="2"/>
  <c r="P94" i="2"/>
  <c r="BI92" i="2"/>
  <c r="BH92" i="2"/>
  <c r="BG92" i="2"/>
  <c r="BF92" i="2"/>
  <c r="T92" i="2"/>
  <c r="R92" i="2"/>
  <c r="P92" i="2"/>
  <c r="BI89" i="2"/>
  <c r="BH89" i="2"/>
  <c r="BG89" i="2"/>
  <c r="BF89" i="2"/>
  <c r="T89" i="2"/>
  <c r="R89" i="2"/>
  <c r="P89" i="2"/>
  <c r="BI87" i="2"/>
  <c r="BH87" i="2"/>
  <c r="BG87" i="2"/>
  <c r="F33" i="2" s="1"/>
  <c r="BF87" i="2"/>
  <c r="T87" i="2"/>
  <c r="R87" i="2"/>
  <c r="P87" i="2"/>
  <c r="BI84" i="2"/>
  <c r="BH84" i="2"/>
  <c r="BG84" i="2"/>
  <c r="BF84" i="2"/>
  <c r="T84" i="2"/>
  <c r="R84" i="2"/>
  <c r="P84" i="2"/>
  <c r="BI82" i="2"/>
  <c r="F35" i="2" s="1"/>
  <c r="BH82" i="2"/>
  <c r="BG82" i="2"/>
  <c r="BF82" i="2"/>
  <c r="T82" i="2"/>
  <c r="R82" i="2"/>
  <c r="P82" i="2"/>
  <c r="BI80" i="2"/>
  <c r="BH80" i="2"/>
  <c r="F34" i="2" s="1"/>
  <c r="BG80" i="2"/>
  <c r="BF80" i="2"/>
  <c r="F32" i="2" s="1"/>
  <c r="T80" i="2"/>
  <c r="R80" i="2"/>
  <c r="P80" i="2"/>
  <c r="F71" i="2"/>
  <c r="E69" i="2"/>
  <c r="F48" i="2"/>
  <c r="E46" i="2"/>
  <c r="J22" i="2"/>
  <c r="E22" i="2"/>
  <c r="J74" i="2"/>
  <c r="J21" i="2"/>
  <c r="J19" i="2"/>
  <c r="E19" i="2"/>
  <c r="J73" i="2"/>
  <c r="J18" i="2"/>
  <c r="J16" i="2"/>
  <c r="E16" i="2"/>
  <c r="F74" i="2"/>
  <c r="J15" i="2"/>
  <c r="J13" i="2"/>
  <c r="E13" i="2"/>
  <c r="F73" i="2"/>
  <c r="J12" i="2"/>
  <c r="J10" i="2"/>
  <c r="J71" i="2" s="1"/>
  <c r="L50" i="1"/>
  <c r="AM50" i="1"/>
  <c r="AM49" i="1"/>
  <c r="L49" i="1"/>
  <c r="AM47" i="1"/>
  <c r="L47" i="1"/>
  <c r="L45" i="1"/>
  <c r="L44" i="1"/>
  <c r="BK130" i="3"/>
  <c r="J128" i="3"/>
  <c r="J271" i="4"/>
  <c r="J94" i="4"/>
  <c r="BK111" i="4"/>
  <c r="BK151" i="3"/>
  <c r="J221" i="4"/>
  <c r="J121" i="4"/>
  <c r="J192" i="4"/>
  <c r="J210" i="3"/>
  <c r="J208" i="3"/>
  <c r="BK193" i="4"/>
  <c r="J155" i="4"/>
  <c r="BK191" i="4"/>
  <c r="J84" i="2"/>
  <c r="BK194" i="3"/>
  <c r="BK212" i="3"/>
  <c r="J191" i="4"/>
  <c r="BK176" i="4"/>
  <c r="J143" i="4"/>
  <c r="BK221" i="4"/>
  <c r="J132" i="4"/>
  <c r="BK129" i="4"/>
  <c r="BK140" i="3"/>
  <c r="J222" i="3"/>
  <c r="J249" i="4"/>
  <c r="BK126" i="4"/>
  <c r="BK109" i="4"/>
  <c r="BK216" i="3"/>
  <c r="BK159" i="3"/>
  <c r="BK155" i="3"/>
  <c r="BK251" i="4"/>
  <c r="BK161" i="4"/>
  <c r="J260" i="4"/>
  <c r="J99" i="2"/>
  <c r="J118" i="3"/>
  <c r="BK124" i="3"/>
  <c r="J151" i="3"/>
  <c r="J129" i="4"/>
  <c r="BK138" i="4"/>
  <c r="J109" i="4"/>
  <c r="J92" i="2"/>
  <c r="J107" i="3"/>
  <c r="J153" i="3"/>
  <c r="J150" i="4"/>
  <c r="J287" i="4"/>
  <c r="BK190" i="3"/>
  <c r="J110" i="3"/>
  <c r="BK179" i="4"/>
  <c r="BK223" i="4"/>
  <c r="BK170" i="3"/>
  <c r="J95" i="3"/>
  <c r="J251" i="4"/>
  <c r="J118" i="4"/>
  <c r="BK175" i="3"/>
  <c r="BK303" i="4"/>
  <c r="BK291" i="4"/>
  <c r="BK96" i="2"/>
  <c r="BK180" i="3"/>
  <c r="J184" i="3"/>
  <c r="BK306" i="4"/>
  <c r="BK143" i="4"/>
  <c r="J301" i="4"/>
  <c r="BK195" i="4"/>
  <c r="BK266" i="4"/>
  <c r="J164" i="4"/>
  <c r="J93" i="3"/>
  <c r="BK234" i="3"/>
  <c r="BK192" i="4"/>
  <c r="BK311" i="4"/>
  <c r="BK182" i="4"/>
  <c r="J80" i="2"/>
  <c r="BK162" i="3"/>
  <c r="BK107" i="3"/>
  <c r="J182" i="4"/>
  <c r="BK98" i="4"/>
  <c r="J263" i="4"/>
  <c r="BK208" i="3"/>
  <c r="J194" i="3"/>
  <c r="J212" i="3"/>
  <c r="BK275" i="4"/>
  <c r="BK241" i="4"/>
  <c r="BK287" i="4"/>
  <c r="BK141" i="4"/>
  <c r="BK210" i="4"/>
  <c r="BK82" i="2"/>
  <c r="J230" i="3"/>
  <c r="BK122" i="3"/>
  <c r="J178" i="3"/>
  <c r="J141" i="4"/>
  <c r="J198" i="4"/>
  <c r="BK226" i="3"/>
  <c r="BK201" i="3"/>
  <c r="J253" i="4"/>
  <c r="BK231" i="4"/>
  <c r="BK204" i="4"/>
  <c r="J198" i="3"/>
  <c r="BK184" i="3"/>
  <c r="J146" i="4"/>
  <c r="J114" i="4"/>
  <c r="BK253" i="4"/>
  <c r="BK148" i="4"/>
  <c r="BK203" i="3"/>
  <c r="BK133" i="3"/>
  <c r="J308" i="4"/>
  <c r="BK213" i="4"/>
  <c r="J231" i="4"/>
  <c r="J206" i="3"/>
  <c r="J192" i="3"/>
  <c r="BK112" i="3"/>
  <c r="J277" i="4"/>
  <c r="BK146" i="4"/>
  <c r="BK158" i="4"/>
  <c r="BK204" i="3"/>
  <c r="BK95" i="3"/>
  <c r="J173" i="3"/>
  <c r="J237" i="4"/>
  <c r="BK94" i="4"/>
  <c r="BK164" i="4"/>
  <c r="J193" i="4"/>
  <c r="J82" i="2"/>
  <c r="J148" i="3"/>
  <c r="BK210" i="3"/>
  <c r="BK193" i="3"/>
  <c r="J269" i="4"/>
  <c r="BK269" i="4"/>
  <c r="J273" i="4"/>
  <c r="J97" i="3"/>
  <c r="BK198" i="4"/>
  <c r="J233" i="4"/>
  <c r="J265" i="4"/>
  <c r="J115" i="3"/>
  <c r="BK198" i="3"/>
  <c r="J294" i="4"/>
  <c r="BK308" i="4"/>
  <c r="BK84" i="2"/>
  <c r="BK222" i="3"/>
  <c r="BK192" i="3"/>
  <c r="BK114" i="4"/>
  <c r="J283" i="4"/>
  <c r="BK249" i="4"/>
  <c r="J170" i="3"/>
  <c r="BK166" i="3"/>
  <c r="BK245" i="4"/>
  <c r="J124" i="4"/>
  <c r="J306" i="4"/>
  <c r="BK281" i="4"/>
  <c r="BK104" i="4"/>
  <c r="BK94" i="2"/>
  <c r="J226" i="3"/>
  <c r="J195" i="4"/>
  <c r="BK189" i="4"/>
  <c r="J303" i="4"/>
  <c r="BK104" i="3"/>
  <c r="BK97" i="3"/>
  <c r="BK273" i="4"/>
  <c r="BK136" i="4"/>
  <c r="BK121" i="4"/>
  <c r="BK124" i="4"/>
  <c r="BK89" i="2"/>
  <c r="J168" i="3"/>
  <c r="J166" i="3"/>
  <c r="BK220" i="3"/>
  <c r="J176" i="4"/>
  <c r="BK237" i="4"/>
  <c r="J159" i="3"/>
  <c r="J180" i="3"/>
  <c r="J100" i="3"/>
  <c r="BK314" i="4"/>
  <c r="BK102" i="4"/>
  <c r="J138" i="4"/>
  <c r="BK230" i="3"/>
  <c r="BK201" i="4"/>
  <c r="J148" i="4"/>
  <c r="J266" i="4"/>
  <c r="BK173" i="3"/>
  <c r="J195" i="3"/>
  <c r="BK256" i="4"/>
  <c r="BK152" i="4"/>
  <c r="BK185" i="4"/>
  <c r="BK277" i="4"/>
  <c r="BK92" i="2"/>
  <c r="J275" i="4"/>
  <c r="J90" i="3"/>
  <c r="BK93" i="3"/>
  <c r="BK170" i="4"/>
  <c r="J107" i="4"/>
  <c r="BK132" i="4"/>
  <c r="BK118" i="4"/>
  <c r="J193" i="3"/>
  <c r="J140" i="3"/>
  <c r="J311" i="4"/>
  <c r="J104" i="4"/>
  <c r="J166" i="4"/>
  <c r="J96" i="2"/>
  <c r="J203" i="3"/>
  <c r="J155" i="3"/>
  <c r="J190" i="3"/>
  <c r="J217" i="4"/>
  <c r="J152" i="4"/>
  <c r="BK227" i="4"/>
  <c r="BK168" i="3"/>
  <c r="BK110" i="3"/>
  <c r="J158" i="4"/>
  <c r="J94" i="2"/>
  <c r="BK148" i="3"/>
  <c r="BK115" i="3"/>
  <c r="J185" i="4"/>
  <c r="J210" i="4"/>
  <c r="BK173" i="4"/>
  <c r="BK90" i="3"/>
  <c r="J124" i="3"/>
  <c r="J291" i="4"/>
  <c r="J223" i="4"/>
  <c r="BK166" i="4"/>
  <c r="J89" i="2"/>
  <c r="BK100" i="3"/>
  <c r="J133" i="3"/>
  <c r="BK206" i="3"/>
  <c r="BK155" i="4"/>
  <c r="J100" i="4"/>
  <c r="J189" i="4"/>
  <c r="BK294" i="4"/>
  <c r="J87" i="2"/>
  <c r="BK178" i="3"/>
  <c r="BK187" i="3"/>
  <c r="J170" i="4"/>
  <c r="J98" i="4"/>
  <c r="BK217" i="4"/>
  <c r="BK107" i="4"/>
  <c r="BK214" i="3"/>
  <c r="J112" i="3"/>
  <c r="J122" i="3"/>
  <c r="J201" i="4"/>
  <c r="BK258" i="4"/>
  <c r="BK271" i="4"/>
  <c r="BK99" i="2"/>
  <c r="BK195" i="3"/>
  <c r="J104" i="3"/>
  <c r="BK263" i="4"/>
  <c r="BK145" i="3"/>
  <c r="J220" i="3"/>
  <c r="J258" i="4"/>
  <c r="J126" i="4"/>
  <c r="BK265" i="4"/>
  <c r="J175" i="3"/>
  <c r="J130" i="3"/>
  <c r="J256" i="4"/>
  <c r="BK100" i="4"/>
  <c r="J213" i="4"/>
  <c r="J234" i="3"/>
  <c r="BK118" i="3"/>
  <c r="AS54" i="1"/>
  <c r="J227" i="4"/>
  <c r="J298" i="4"/>
  <c r="J187" i="3"/>
  <c r="BK283" i="4"/>
  <c r="J245" i="4"/>
  <c r="J314" i="4"/>
  <c r="BK128" i="3"/>
  <c r="J207" i="4"/>
  <c r="J96" i="4"/>
  <c r="J281" i="4"/>
  <c r="J201" i="3"/>
  <c r="J135" i="3"/>
  <c r="BK233" i="4"/>
  <c r="J204" i="4"/>
  <c r="BK80" i="2"/>
  <c r="J162" i="3"/>
  <c r="J173" i="4"/>
  <c r="J111" i="4"/>
  <c r="BK260" i="4"/>
  <c r="J102" i="4"/>
  <c r="BK301" i="4"/>
  <c r="J32" i="2"/>
  <c r="BK298" i="4"/>
  <c r="BK207" i="4"/>
  <c r="BK87" i="2"/>
  <c r="J145" i="3"/>
  <c r="J216" i="3"/>
  <c r="BK135" i="3"/>
  <c r="J179" i="4"/>
  <c r="J241" i="4"/>
  <c r="BK96" i="4"/>
  <c r="BK150" i="4"/>
  <c r="J204" i="3"/>
  <c r="J214" i="3"/>
  <c r="BK153" i="3"/>
  <c r="J136" i="4"/>
  <c r="J161" i="4"/>
  <c r="T91" i="2" l="1"/>
  <c r="BK144" i="3"/>
  <c r="J144" i="3" s="1"/>
  <c r="J63" i="3" s="1"/>
  <c r="P91" i="2"/>
  <c r="P89" i="3"/>
  <c r="T157" i="4"/>
  <c r="P194" i="4"/>
  <c r="R262" i="4"/>
  <c r="BK91" i="2"/>
  <c r="J91" i="2" s="1"/>
  <c r="J58" i="2" s="1"/>
  <c r="R89" i="3"/>
  <c r="T144" i="3"/>
  <c r="R186" i="3"/>
  <c r="P200" i="3"/>
  <c r="T200" i="3"/>
  <c r="P219" i="3"/>
  <c r="T219" i="3"/>
  <c r="R93" i="4"/>
  <c r="R188" i="4"/>
  <c r="R220" i="4"/>
  <c r="R280" i="4"/>
  <c r="T79" i="2"/>
  <c r="BK89" i="3"/>
  <c r="J89" i="3" s="1"/>
  <c r="J61" i="3" s="1"/>
  <c r="BK93" i="4"/>
  <c r="J93" i="4"/>
  <c r="J61" i="4" s="1"/>
  <c r="BK157" i="4"/>
  <c r="J157" i="4" s="1"/>
  <c r="J62" i="4" s="1"/>
  <c r="BK220" i="4"/>
  <c r="J220" i="4" s="1"/>
  <c r="J65" i="4" s="1"/>
  <c r="T262" i="4"/>
  <c r="BK79" i="2"/>
  <c r="T93" i="4"/>
  <c r="BK194" i="4"/>
  <c r="J194" i="4"/>
  <c r="J64" i="4" s="1"/>
  <c r="T194" i="4"/>
  <c r="BK280" i="4"/>
  <c r="J280" i="4"/>
  <c r="J67" i="4"/>
  <c r="R79" i="2"/>
  <c r="P144" i="3"/>
  <c r="BK186" i="3"/>
  <c r="J186" i="3"/>
  <c r="J64" i="3"/>
  <c r="T186" i="3"/>
  <c r="R157" i="4"/>
  <c r="P188" i="4"/>
  <c r="R194" i="4"/>
  <c r="BK262" i="4"/>
  <c r="J262" i="4"/>
  <c r="J66" i="4"/>
  <c r="P297" i="4"/>
  <c r="P296" i="4"/>
  <c r="R91" i="2"/>
  <c r="P93" i="4"/>
  <c r="BK188" i="4"/>
  <c r="J188" i="4" s="1"/>
  <c r="J63" i="4" s="1"/>
  <c r="T220" i="4"/>
  <c r="P280" i="4"/>
  <c r="R297" i="4"/>
  <c r="R296" i="4"/>
  <c r="P79" i="2"/>
  <c r="P78" i="2" s="1"/>
  <c r="P77" i="2" s="1"/>
  <c r="AU55" i="1" s="1"/>
  <c r="T89" i="3"/>
  <c r="T88" i="3" s="1"/>
  <c r="T87" i="3" s="1"/>
  <c r="R144" i="3"/>
  <c r="P186" i="3"/>
  <c r="BK200" i="3"/>
  <c r="J200" i="3" s="1"/>
  <c r="J65" i="3" s="1"/>
  <c r="R200" i="3"/>
  <c r="BK219" i="3"/>
  <c r="J219" i="3"/>
  <c r="J66" i="3" s="1"/>
  <c r="R219" i="3"/>
  <c r="P157" i="4"/>
  <c r="T188" i="4"/>
  <c r="P220" i="4"/>
  <c r="P262" i="4"/>
  <c r="T280" i="4"/>
  <c r="BK297" i="4"/>
  <c r="J297" i="4"/>
  <c r="J70" i="4"/>
  <c r="T297" i="4"/>
  <c r="T296" i="4"/>
  <c r="BK233" i="3"/>
  <c r="J233" i="3"/>
  <c r="J67" i="3" s="1"/>
  <c r="BK139" i="3"/>
  <c r="J139" i="3"/>
  <c r="J62" i="3"/>
  <c r="BK293" i="4"/>
  <c r="J293" i="4" s="1"/>
  <c r="J68" i="4" s="1"/>
  <c r="BK313" i="4"/>
  <c r="J313" i="4" s="1"/>
  <c r="J71" i="4" s="1"/>
  <c r="BK98" i="2"/>
  <c r="J98" i="2"/>
  <c r="J59" i="2" s="1"/>
  <c r="J55" i="4"/>
  <c r="BE109" i="4"/>
  <c r="BE141" i="4"/>
  <c r="BE146" i="4"/>
  <c r="BE166" i="4"/>
  <c r="BE170" i="4"/>
  <c r="BE179" i="4"/>
  <c r="BE192" i="4"/>
  <c r="BE195" i="4"/>
  <c r="BE207" i="4"/>
  <c r="BE227" i="4"/>
  <c r="BE231" i="4"/>
  <c r="BE241" i="4"/>
  <c r="J52" i="4"/>
  <c r="BE104" i="4"/>
  <c r="BE124" i="4"/>
  <c r="BE126" i="4"/>
  <c r="BE129" i="4"/>
  <c r="BE132" i="4"/>
  <c r="BE152" i="4"/>
  <c r="BE189" i="4"/>
  <c r="BE245" i="4"/>
  <c r="BE258" i="4"/>
  <c r="BE260" i="4"/>
  <c r="BE263" i="4"/>
  <c r="BE311" i="4"/>
  <c r="F54" i="4"/>
  <c r="BE107" i="4"/>
  <c r="BE173" i="4"/>
  <c r="BE185" i="4"/>
  <c r="BE201" i="4"/>
  <c r="BE210" i="4"/>
  <c r="BE249" i="4"/>
  <c r="BE256" i="4"/>
  <c r="BE269" i="4"/>
  <c r="BE114" i="4"/>
  <c r="BE121" i="4"/>
  <c r="BE155" i="4"/>
  <c r="BE161" i="4"/>
  <c r="BE182" i="4"/>
  <c r="BE191" i="4"/>
  <c r="BE251" i="4"/>
  <c r="BE265" i="4"/>
  <c r="BE266" i="4"/>
  <c r="BE271" i="4"/>
  <c r="BE291" i="4"/>
  <c r="BE301" i="4"/>
  <c r="BE306" i="4"/>
  <c r="BE308" i="4"/>
  <c r="J54" i="4"/>
  <c r="BE94" i="4"/>
  <c r="BE96" i="4"/>
  <c r="BE98" i="4"/>
  <c r="BE118" i="4"/>
  <c r="BE136" i="4"/>
  <c r="BE158" i="4"/>
  <c r="BE176" i="4"/>
  <c r="BE193" i="4"/>
  <c r="BE198" i="4"/>
  <c r="BE221" i="4"/>
  <c r="BE253" i="4"/>
  <c r="BE283" i="4"/>
  <c r="BE314" i="4"/>
  <c r="E81" i="4"/>
  <c r="BE143" i="4"/>
  <c r="BE148" i="4"/>
  <c r="BE150" i="4"/>
  <c r="BE213" i="4"/>
  <c r="BE217" i="4"/>
  <c r="BE233" i="4"/>
  <c r="BE287" i="4"/>
  <c r="BE298" i="4"/>
  <c r="BK88" i="3"/>
  <c r="J88" i="3"/>
  <c r="J60" i="3"/>
  <c r="BE100" i="4"/>
  <c r="BE111" i="4"/>
  <c r="BE164" i="4"/>
  <c r="BE237" i="4"/>
  <c r="BE273" i="4"/>
  <c r="BE275" i="4"/>
  <c r="BE281" i="4"/>
  <c r="BE303" i="4"/>
  <c r="F55" i="4"/>
  <c r="BE102" i="4"/>
  <c r="BE138" i="4"/>
  <c r="BE204" i="4"/>
  <c r="BE223" i="4"/>
  <c r="BE277" i="4"/>
  <c r="BE294" i="4"/>
  <c r="J79" i="2"/>
  <c r="J57" i="2" s="1"/>
  <c r="E48" i="3"/>
  <c r="F84" i="3"/>
  <c r="BE90" i="3"/>
  <c r="BE130" i="3"/>
  <c r="BE162" i="3"/>
  <c r="BE175" i="3"/>
  <c r="BE195" i="3"/>
  <c r="BE203" i="3"/>
  <c r="BE204" i="3"/>
  <c r="BE216" i="3"/>
  <c r="F54" i="3"/>
  <c r="BE128" i="3"/>
  <c r="BE180" i="3"/>
  <c r="BE214" i="3"/>
  <c r="J54" i="3"/>
  <c r="J84" i="3"/>
  <c r="BE100" i="3"/>
  <c r="BE112" i="3"/>
  <c r="BE115" i="3"/>
  <c r="BE118" i="3"/>
  <c r="BE140" i="3"/>
  <c r="BE145" i="3"/>
  <c r="BE148" i="3"/>
  <c r="BE159" i="3"/>
  <c r="BE193" i="3"/>
  <c r="BE206" i="3"/>
  <c r="BE226" i="3"/>
  <c r="BE234" i="3"/>
  <c r="J52" i="3"/>
  <c r="BE93" i="3"/>
  <c r="BE104" i="3"/>
  <c r="BE107" i="3"/>
  <c r="BE124" i="3"/>
  <c r="BE151" i="3"/>
  <c r="BE155" i="3"/>
  <c r="BE168" i="3"/>
  <c r="BE187" i="3"/>
  <c r="BE190" i="3"/>
  <c r="BE201" i="3"/>
  <c r="BE122" i="3"/>
  <c r="BE153" i="3"/>
  <c r="BE184" i="3"/>
  <c r="BE192" i="3"/>
  <c r="BE194" i="3"/>
  <c r="BE210" i="3"/>
  <c r="BE220" i="3"/>
  <c r="BE166" i="3"/>
  <c r="BE170" i="3"/>
  <c r="BE198" i="3"/>
  <c r="BE208" i="3"/>
  <c r="BE222" i="3"/>
  <c r="BE95" i="3"/>
  <c r="BE97" i="3"/>
  <c r="BE110" i="3"/>
  <c r="BE133" i="3"/>
  <c r="BE135" i="3"/>
  <c r="BE173" i="3"/>
  <c r="BE178" i="3"/>
  <c r="BE212" i="3"/>
  <c r="BE230" i="3"/>
  <c r="BA55" i="1"/>
  <c r="AW55" i="1"/>
  <c r="BB55" i="1"/>
  <c r="J48" i="2"/>
  <c r="F50" i="2"/>
  <c r="J50" i="2"/>
  <c r="F51" i="2"/>
  <c r="J51" i="2"/>
  <c r="BE80" i="2"/>
  <c r="BE82" i="2"/>
  <c r="BE84" i="2"/>
  <c r="BE87" i="2"/>
  <c r="BE89" i="2"/>
  <c r="BE92" i="2"/>
  <c r="BE94" i="2"/>
  <c r="BE96" i="2"/>
  <c r="BE99" i="2"/>
  <c r="BC55" i="1"/>
  <c r="BD55" i="1"/>
  <c r="F34" i="3"/>
  <c r="BA56" i="1" s="1"/>
  <c r="F37" i="4"/>
  <c r="BD57" i="1"/>
  <c r="J34" i="4"/>
  <c r="AW57" i="1"/>
  <c r="F34" i="4"/>
  <c r="BA57" i="1"/>
  <c r="F36" i="3"/>
  <c r="BC56" i="1" s="1"/>
  <c r="J34" i="3"/>
  <c r="AW56" i="1"/>
  <c r="F35" i="4"/>
  <c r="BB57" i="1" s="1"/>
  <c r="F37" i="3"/>
  <c r="BD56" i="1"/>
  <c r="F35" i="3"/>
  <c r="BB56" i="1"/>
  <c r="F36" i="4"/>
  <c r="BC57" i="1"/>
  <c r="T78" i="2" l="1"/>
  <c r="T77" i="2"/>
  <c r="R88" i="3"/>
  <c r="R87" i="3" s="1"/>
  <c r="R78" i="2"/>
  <c r="R77" i="2"/>
  <c r="R92" i="4"/>
  <c r="R91" i="4"/>
  <c r="T92" i="4"/>
  <c r="T91" i="4" s="1"/>
  <c r="P88" i="3"/>
  <c r="P87" i="3"/>
  <c r="AU56" i="1" s="1"/>
  <c r="BK78" i="2"/>
  <c r="BK77" i="2"/>
  <c r="J77" i="2"/>
  <c r="P92" i="4"/>
  <c r="P91" i="4"/>
  <c r="AU57" i="1"/>
  <c r="BK92" i="4"/>
  <c r="J92" i="4" s="1"/>
  <c r="J60" i="4" s="1"/>
  <c r="BK296" i="4"/>
  <c r="J296" i="4"/>
  <c r="J69" i="4" s="1"/>
  <c r="BK87" i="3"/>
  <c r="J87" i="3"/>
  <c r="J28" i="2"/>
  <c r="AG55" i="1"/>
  <c r="BB54" i="1"/>
  <c r="W31" i="1"/>
  <c r="F31" i="2"/>
  <c r="AZ55" i="1" s="1"/>
  <c r="F33" i="4"/>
  <c r="AZ57" i="1"/>
  <c r="F33" i="3"/>
  <c r="AZ56" i="1" s="1"/>
  <c r="J31" i="2"/>
  <c r="AV55" i="1"/>
  <c r="AT55" i="1"/>
  <c r="AN55" i="1" s="1"/>
  <c r="J30" i="3"/>
  <c r="AG56" i="1" s="1"/>
  <c r="BA54" i="1"/>
  <c r="W30" i="1" s="1"/>
  <c r="J33" i="3"/>
  <c r="AV56" i="1" s="1"/>
  <c r="AT56" i="1" s="1"/>
  <c r="BC54" i="1"/>
  <c r="W32" i="1" s="1"/>
  <c r="J33" i="4"/>
  <c r="AV57" i="1" s="1"/>
  <c r="AT57" i="1" s="1"/>
  <c r="BD54" i="1"/>
  <c r="W33" i="1"/>
  <c r="J55" i="2" l="1"/>
  <c r="J78" i="2"/>
  <c r="J56" i="2"/>
  <c r="BK91" i="4"/>
  <c r="J91" i="4"/>
  <c r="J30" i="4" s="1"/>
  <c r="AG57" i="1" s="1"/>
  <c r="AN56" i="1"/>
  <c r="J59" i="3"/>
  <c r="J39" i="3"/>
  <c r="J37" i="2"/>
  <c r="AU54" i="1"/>
  <c r="AZ54" i="1"/>
  <c r="W29" i="1"/>
  <c r="AW54" i="1"/>
  <c r="AK30" i="1" s="1"/>
  <c r="AY54" i="1"/>
  <c r="AX54" i="1"/>
  <c r="J39" i="4" l="1"/>
  <c r="J59" i="4"/>
  <c r="AN57" i="1"/>
  <c r="AV54" i="1"/>
  <c r="AK29" i="1" s="1"/>
  <c r="AG54" i="1"/>
  <c r="AK26" i="1"/>
  <c r="AK35" i="1" l="1"/>
  <c r="AT54" i="1"/>
  <c r="AN54" i="1" s="1"/>
</calcChain>
</file>

<file path=xl/sharedStrings.xml><?xml version="1.0" encoding="utf-8"?>
<sst xmlns="http://schemas.openxmlformats.org/spreadsheetml/2006/main" count="4527" uniqueCount="952">
  <si>
    <t>Export Komplet</t>
  </si>
  <si>
    <t>VZ</t>
  </si>
  <si>
    <t>2.0</t>
  </si>
  <si>
    <t>ZAMOK</t>
  </si>
  <si>
    <t>False</t>
  </si>
  <si>
    <t>{a8fa8afd-695c-4945-8c87-e506d97dd1a5}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</si>
  <si>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</si>
  <si>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</si>
  <si>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</si>
  <si>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</si>
  <si>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</si>
  <si>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</si>
  <si>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</si>
  <si>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</si>
  <si>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20241101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</si>
  <si>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</si>
  <si>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</si>
  <si>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Polní cesta Krajníčko C9</t>
  </si>
  <si>
    <t>KSO:</t>
  </si>
  <si>
    <t/>
  </si>
  <si>
    <t>CC-CZ:</t>
  </si>
  <si>
    <t>Místo:</t>
  </si>
  <si>
    <t xml:space="preserve"> </t>
  </si>
  <si>
    <t>Datum:</t>
  </si>
  <si>
    <t>14. 4. 2022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</si>
  <si>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</si>
  <si>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</si>
  <si>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</si>
  <si>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</si>
  <si>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</si>
  <si>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</si>
  <si>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</si>
  <si>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</si>
  <si>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</si>
  <si>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</si>
  <si>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</si>
  <si>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</si>
  <si>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</si>
  <si>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</si>
  <si>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</si>
  <si>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</si>
  <si>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</si>
  <si>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</si>
  <si>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</si>
  <si>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</si>
  <si>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</si>
  <si>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</si>
  <si>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</si>
  <si>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</si>
  <si>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</si>
  <si>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</si>
  <si>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</si>
  <si>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</si>
  <si>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</si>
  <si>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</si>
  <si>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</si>
  <si>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</si>
  <si>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</si>
  <si>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</si>
  <si>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</si>
  <si>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</si>
  <si>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</si>
  <si>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</si>
  <si>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</si>
  <si>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</si>
  <si>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</si>
  <si>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</si>
  <si>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</si>
  <si>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</si>
  <si>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</si>
  <si>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</si>
  <si>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</si>
  <si>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</si>
  <si>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</si>
  <si>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</si>
  <si>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</si>
  <si>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202411011</t>
  </si>
  <si>
    <t>SO 01</t>
  </si>
  <si>
    <t>{ae6b5cd2-6688-4e75-8b5a-918b571e8992}</t>
  </si>
  <si>
    <t>2</t>
  </si>
  <si>
    <t>202411012</t>
  </si>
  <si>
    <t>SO 02</t>
  </si>
  <si>
    <t>{29fa45ba-875e-4af1-8bc0-d789e6feed9c}</t>
  </si>
  <si>
    <t>KRYCÍ LIST SOUPISU PRACÍ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</si>
  <si>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</si>
  <si>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</si>
  <si>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</si>
  <si>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</si>
  <si>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</si>
  <si>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</si>
  <si>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</si>
  <si>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</si>
  <si>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</si>
  <si>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</si>
  <si>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</si>
  <si>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</si>
  <si>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</si>
  <si>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</si>
  <si>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</si>
  <si>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</si>
  <si>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</si>
  <si>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</si>
  <si>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</si>
  <si>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</si>
  <si>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</si>
  <si>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</si>
  <si>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</si>
  <si>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</si>
  <si>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</si>
  <si>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</si>
  <si>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</si>
  <si>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</si>
  <si>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011303000</t>
  </si>
  <si>
    <t>Průzkumné, geodetické a projektové práce průzkumné práce archeologická činnost bez rozlišení</t>
  </si>
  <si>
    <t>kpl</t>
  </si>
  <si>
    <t>CS ÚRS 2024 02</t>
  </si>
  <si>
    <t>1024</t>
  </si>
  <si>
    <t>1719243270</t>
  </si>
  <si>
    <t>Online PSC</t>
  </si>
  <si>
    <t>https://podminky.urs.cz/item/CS_URS_2024_02/011303000</t>
  </si>
  <si>
    <t>012103000</t>
  </si>
  <si>
    <t>Průzkumné, geodetické a projektové práce geodetické práce před výstavbou</t>
  </si>
  <si>
    <t>1098736774</t>
  </si>
  <si>
    <t>https://podminky.urs.cz/item/CS_URS_2024_02/012103000</t>
  </si>
  <si>
    <t>3</t>
  </si>
  <si>
    <t>012203000.1</t>
  </si>
  <si>
    <t>Průzkumné, geodetické a projektové práce geodetické práce při provádění stavby</t>
  </si>
  <si>
    <t>436955459</t>
  </si>
  <si>
    <t>https://podminky.urs.cz/item/CS_URS_2024_02/012203000.1</t>
  </si>
  <si>
    <t>P</t>
  </si>
  <si>
    <t>Poznámka k položce:_x000D_
vytýčení sítí</t>
  </si>
  <si>
    <t>4</t>
  </si>
  <si>
    <t>012303000</t>
  </si>
  <si>
    <t>Průzkumné, geodetické a projektové práce geodetické práce po výstavbě</t>
  </si>
  <si>
    <t>380277334</t>
  </si>
  <si>
    <t>https://podminky.urs.cz/item/CS_URS_2024_02/012303000</t>
  </si>
  <si>
    <t>013254000</t>
  </si>
  <si>
    <t>Průzkumné, geodetické a projektové práce projektové práce dokumentace stavby (výkresová a textová) skutečného provedení stavby</t>
  </si>
  <si>
    <t>1962186843</t>
  </si>
  <si>
    <t>https://podminky.urs.cz/item/CS_URS_2024_02/013254000</t>
  </si>
  <si>
    <t>VRN3</t>
  </si>
  <si>
    <t>Zařízení staveniště</t>
  </si>
  <si>
    <t>6</t>
  </si>
  <si>
    <t>030001000</t>
  </si>
  <si>
    <t>Základní rozdělení průvodních činností a nákladů zařízení staveniště</t>
  </si>
  <si>
    <t>-1454641981</t>
  </si>
  <si>
    <t>https://podminky.urs.cz/item/CS_URS_2024_02/030001000</t>
  </si>
  <si>
    <t>7</t>
  </si>
  <si>
    <t>034303000</t>
  </si>
  <si>
    <t>Zařízení staveniště zabezpečení staveniště dopravní značení na staveništi</t>
  </si>
  <si>
    <t>-26646219</t>
  </si>
  <si>
    <t>https://podminky.urs.cz/item/CS_URS_2024_02/034303000</t>
  </si>
  <si>
    <t>8</t>
  </si>
  <si>
    <t>034503000</t>
  </si>
  <si>
    <t>Informační tabule na staveništi</t>
  </si>
  <si>
    <t>ks</t>
  </si>
  <si>
    <t>-1912136996</t>
  </si>
  <si>
    <t>https://podminky.urs.cz/item/CS_URS_2024_02/034503000</t>
  </si>
  <si>
    <t>VRN4</t>
  </si>
  <si>
    <t>Inženýrská činnost</t>
  </si>
  <si>
    <t>9</t>
  </si>
  <si>
    <t>043194000</t>
  </si>
  <si>
    <t>Inženýrská činnost zkoušky a ostatní měření zkoušky ostatní zkoušky</t>
  </si>
  <si>
    <t>1518411449</t>
  </si>
  <si>
    <t>https://podminky.urs.cz/item/CS_URS_2024_02/043194000</t>
  </si>
  <si>
    <t>Objekt:</t>
  </si>
  <si>
    <t>202411011 - SO 01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</si>
  <si>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</si>
  <si>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</si>
  <si>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</si>
  <si>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</si>
  <si>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</si>
  <si>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</si>
  <si>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</si>
  <si>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</si>
  <si>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HSV</t>
  </si>
  <si>
    <t>Práce a dodávky HSV</t>
  </si>
  <si>
    <t>Zemní práce</t>
  </si>
  <si>
    <t>113107442</t>
  </si>
  <si>
    <t>Odstranění podkladů nebo krytů při překopech inženýrských sítí s přemístěním hmot na skládku ve vzdálenosti do 3 m nebo s naložením na dopravní prostředek strojně plochy jednotlivě do 15 m2 živičných, o tl. vrstvy přes 50 do 100 mm</t>
  </si>
  <si>
    <t>m2</t>
  </si>
  <si>
    <t>-799220509</t>
  </si>
  <si>
    <t>https://podminky.urs.cz/item/CS_URS_2024_02/113107442</t>
  </si>
  <si>
    <t>VV</t>
  </si>
  <si>
    <t>17*0,5</t>
  </si>
  <si>
    <t>121151124</t>
  </si>
  <si>
    <t>Sejmutí ornice strojně při souvislé ploše přes 500 m2, tl. vrstvy přes 200 do 250 mm</t>
  </si>
  <si>
    <t>2054010821</t>
  </si>
  <si>
    <t>https://podminky.urs.cz/item/CS_URS_2024_02/121151124</t>
  </si>
  <si>
    <t>122251106</t>
  </si>
  <si>
    <t>Odkopávky a prokopávky nezapažené strojně v hornině třídy těžitelnosti I skupiny 3 přes 1 000 do 5 000 m3</t>
  </si>
  <si>
    <t>m3</t>
  </si>
  <si>
    <t>242228792</t>
  </si>
  <si>
    <t>https://podminky.urs.cz/item/CS_URS_2024_02/122251106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</si>
  <si>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</si>
  <si>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</si>
  <si>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1396573019</t>
  </si>
  <si>
    <t>https://podminky.urs.cz/item/CS_URS_2024_02/162351103</t>
  </si>
  <si>
    <t>2*3,9</t>
  </si>
  <si>
    <t>162551107</t>
  </si>
  <si>
    <t>Vodorovné přemístění výkopku nebo sypaniny po suchu na obvyklém dopravním prostředku, bez naložení výkopku, avšak se složením bez rozhrnutí z horniny třídy těžitelnosti I skupiny 1 až 3 na vzdálenost přes 2 000 do 2 500 m</t>
  </si>
  <si>
    <t>-659730527</t>
  </si>
  <si>
    <t>https://podminky.urs.cz/item/CS_URS_2024_02/162551107</t>
  </si>
  <si>
    <t>Poznámka k položce:_x000D_
odvoz sejmuté ornice</t>
  </si>
  <si>
    <t>120*0,25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</si>
  <si>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</si>
  <si>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</si>
  <si>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1422082808</t>
  </si>
  <si>
    <t>https://podminky.urs.cz/item/CS_URS_2024_02/162751117</t>
  </si>
  <si>
    <t>203,2-3,9-30</t>
  </si>
  <si>
    <t>167151101</t>
  </si>
  <si>
    <t>Nakládání, skládání a překládání neulehlého výkopku nebo sypaniny strojně nakládání, množství do 100 m3, z horniny třídy těžitelnosti I, skupiny 1 až 3</t>
  </si>
  <si>
    <t>294019492</t>
  </si>
  <si>
    <t>https://podminky.urs.cz/item/CS_URS_2024_02/167151101</t>
  </si>
  <si>
    <t>161,2+384,2*0,15</t>
  </si>
  <si>
    <t>171151103</t>
  </si>
  <si>
    <t>Uložení sypanin do násypů strojně s rozprostřením sypaniny ve vrstvách a s hrubým urovnáním zhutněných z hornin soudržných jakékoliv třídy těžitelnosti</t>
  </si>
  <si>
    <t>861866947</t>
  </si>
  <si>
    <t>https://podminky.urs.cz/item/CS_URS_2024_02/171151103</t>
  </si>
  <si>
    <t>171201231</t>
  </si>
  <si>
    <t>Poplatek za uložení stavebního odpadu na recyklační skládce (skládkovné) zeminy a kamení zatříděného do Katalogu odpadů pod kódem 17 05 04</t>
  </si>
  <si>
    <t>t</t>
  </si>
  <si>
    <t>-705099214</t>
  </si>
  <si>
    <t>https://podminky.urs.cz/item/CS_URS_2024_02/171201231</t>
  </si>
  <si>
    <t>169,3*1,75</t>
  </si>
  <si>
    <t>10</t>
  </si>
  <si>
    <t>171251201</t>
  </si>
  <si>
    <t>Uložení sypaniny na skládky nebo meziskládky bez hutnění s upravením uložené sypaniny do předepsaného tvaru</t>
  </si>
  <si>
    <t>2073599390</t>
  </si>
  <si>
    <t>https://podminky.urs.cz/item/CS_URS_2024_02/171251201</t>
  </si>
  <si>
    <t>169,3+30+7,8</t>
  </si>
  <si>
    <t>11</t>
  </si>
  <si>
    <t>174151101</t>
  </si>
  <si>
    <t>Zásyp sypaninou z jakékoliv horniny strojně s uložením výkopku ve vrstvách se zhutněním jam, šachet, rýh nebo kolem objektů v těchto vykopávkách</t>
  </si>
  <si>
    <t>324089392</t>
  </si>
  <si>
    <t>https://podminky.urs.cz/item/CS_URS_2024_02/174151101</t>
  </si>
  <si>
    <t>Poznámka k položce:_x000D_
obsyp horské vpusti</t>
  </si>
  <si>
    <t>1,21*2</t>
  </si>
  <si>
    <t>M</t>
  </si>
  <si>
    <t>58344171</t>
  </si>
  <si>
    <t>štěrkodrť frakce 0/32</t>
  </si>
  <si>
    <t>-1928325443</t>
  </si>
  <si>
    <t>2,42*1,75</t>
  </si>
  <si>
    <t>13</t>
  </si>
  <si>
    <t>619800333</t>
  </si>
  <si>
    <t>Poznámka k položce:_x000D_
zásyp potrubí u propustku 1</t>
  </si>
  <si>
    <t>92,02-21,87</t>
  </si>
  <si>
    <t>14</t>
  </si>
  <si>
    <t>429449823</t>
  </si>
  <si>
    <t>70,15*1,75</t>
  </si>
  <si>
    <t>15</t>
  </si>
  <si>
    <t>181101131</t>
  </si>
  <si>
    <t>Úprava pozemku s rozpojením a přehrnutím včetně urovnání v zemině skupiny 3, s přemístěním na vzdálenost do 20 m</t>
  </si>
  <si>
    <t>-1631907482</t>
  </si>
  <si>
    <t>https://podminky.urs.cz/item/CS_URS_2024_02/181101131</t>
  </si>
  <si>
    <t>123,07*0,15</t>
  </si>
  <si>
    <t>16</t>
  </si>
  <si>
    <t>181152302</t>
  </si>
  <si>
    <t>Úprava pláně na stavbách silnic a dálnic strojně v zářezech mimo skalních se zhutněním</t>
  </si>
  <si>
    <t>-1403390950</t>
  </si>
  <si>
    <t>https://podminky.urs.cz/item/CS_URS_2024_02/181152302</t>
  </si>
  <si>
    <t>17</t>
  </si>
  <si>
    <t>181951111</t>
  </si>
  <si>
    <t>Úprava pláně vyrovnáním výškových rozdílů strojně v hornině třídy těžitelnosti I, skupiny 1 až 3 bez zhutnění</t>
  </si>
  <si>
    <t>-1110911947</t>
  </si>
  <si>
    <t>https://podminky.urs.cz/item/CS_URS_2024_02/181951111</t>
  </si>
  <si>
    <t>Poznámka k položce:_x000D_
srovnání zásypu potrubí u propustku 1 mimo vozovku</t>
  </si>
  <si>
    <t>16*4</t>
  </si>
  <si>
    <t>Vodorovné konstrukce</t>
  </si>
  <si>
    <t>18</t>
  </si>
  <si>
    <t>452318510</t>
  </si>
  <si>
    <t>Zajišťovací práh z betonu prostého se zvýšenými nároky na prostředí na dně a ve svahu melioračních kanálů s patkami nebo bez patek</t>
  </si>
  <si>
    <t>980761172</t>
  </si>
  <si>
    <t>https://podminky.urs.cz/item/CS_URS_2024_02/452318510</t>
  </si>
  <si>
    <t>Poznámka k položce:_x000D_
6x2x0,3*0,5</t>
  </si>
  <si>
    <t>0,4957*3,4+1,2979*1,5+2*0,5*0,5*3,4</t>
  </si>
  <si>
    <t>Komunikace pozemní</t>
  </si>
  <si>
    <t>19</t>
  </si>
  <si>
    <t>564231111</t>
  </si>
  <si>
    <t>Podklad nebo podsyp ze štěrkopísku ŠP s rozprostřením, vlhčením a zhutněním plochy přes 100 m2, po zhutnění tl. 100 mm</t>
  </si>
  <si>
    <t>-10604954</t>
  </si>
  <si>
    <t>https://podminky.urs.cz/item/CS_URS_2024_02/564231111</t>
  </si>
  <si>
    <t>18,78*1,41+4,94*1,41+6*0,6*1,5+1,75*1,5+0,6*1,5+2*1,5</t>
  </si>
  <si>
    <t>20</t>
  </si>
  <si>
    <t>564251111</t>
  </si>
  <si>
    <t>Podklad nebo podsyp ze štěrkopísku ŠP s rozprostřením, vlhčením a zhutněním plochy přes 100 m2, po zhutnění tl. 150 mm</t>
  </si>
  <si>
    <t>1147542607</t>
  </si>
  <si>
    <t>https://podminky.urs.cz/item/CS_URS_2024_02/564251111</t>
  </si>
  <si>
    <t>8,65*1,5</t>
  </si>
  <si>
    <t>564752113</t>
  </si>
  <si>
    <t>Podklad nebo kryt z vibrovaného štěrku VŠ s rozprostřením, vlhčením a zhutněním, po zhutnění tl. 170 mm</t>
  </si>
  <si>
    <t>-1180624623</t>
  </si>
  <si>
    <t>https://podminky.urs.cz/item/CS_URS_2024_02/564752113</t>
  </si>
  <si>
    <t>22</t>
  </si>
  <si>
    <t>564861111</t>
  </si>
  <si>
    <t>Podklad ze štěrkodrti ŠD s rozprostřením a zhutněním plochy přes 100 m2, po zhutnění tl. 200 mm</t>
  </si>
  <si>
    <t>1938490207</t>
  </si>
  <si>
    <t>https://podminky.urs.cz/item/CS_URS_2024_02/564861111</t>
  </si>
  <si>
    <t>23</t>
  </si>
  <si>
    <t>-1943834429</t>
  </si>
  <si>
    <t>Poznámka k položce:_x000D_
sanace podloží 2x20cm ŠD 0/250</t>
  </si>
  <si>
    <t>2*110</t>
  </si>
  <si>
    <t>24</t>
  </si>
  <si>
    <t>2026095737</t>
  </si>
  <si>
    <t>Poznámka k položce:_x000D_
sanace ŠD 0/125</t>
  </si>
  <si>
    <t>25</t>
  </si>
  <si>
    <t>564871111</t>
  </si>
  <si>
    <t>Podklad ze štěrkodrti ŠD s rozprostřením a zhutněním plochy přes 100 m2, po zhutnění tl. 250 mm</t>
  </si>
  <si>
    <t>1088973217</t>
  </si>
  <si>
    <t>https://podminky.urs.cz/item/CS_URS_2024_02/564871111</t>
  </si>
  <si>
    <t>Poznámka k položce:_x000D_
podklad ŠD 0/63 - 500 mm</t>
  </si>
  <si>
    <t>5,6*15,8*2</t>
  </si>
  <si>
    <t>26</t>
  </si>
  <si>
    <t>565155121</t>
  </si>
  <si>
    <t>Asfaltový beton vrstva podkladní ACP 16 (obalované kamenivo střednězrnné - OKS) s rozprostřením a zhutněním v pruhu šířky přes 3 m, po zhutnění tl. 70 mm</t>
  </si>
  <si>
    <t>1277143305</t>
  </si>
  <si>
    <t>https://podminky.urs.cz/item/CS_URS_2024_02/565155121</t>
  </si>
  <si>
    <t>27</t>
  </si>
  <si>
    <t>569831111</t>
  </si>
  <si>
    <t>Zpevnění krajnic nebo komunikací pro pěší s rozprostřením a zhutněním, po zhutnění štěrkodrtí tl. 100 mm</t>
  </si>
  <si>
    <t>-1930240843</t>
  </si>
  <si>
    <t>https://podminky.urs.cz/item/CS_URS_2024_02/569831111</t>
  </si>
  <si>
    <t>28</t>
  </si>
  <si>
    <t>572340112</t>
  </si>
  <si>
    <t>Vyspravení krytu komunikací po překopech inženýrských sítí plochy do 15 m2 asfaltovým betonem ACO (AB), po zhutnění tl. přes 50 do 70 mm</t>
  </si>
  <si>
    <t>-1984029299</t>
  </si>
  <si>
    <t>https://podminky.urs.cz/item/CS_URS_2024_02/572340112</t>
  </si>
  <si>
    <t>34*0,5</t>
  </si>
  <si>
    <t>29</t>
  </si>
  <si>
    <t>573111111</t>
  </si>
  <si>
    <t>Postřik infiltrační PI z asfaltu silničního s posypem kamenivem, v množství 0,60 kg/m2</t>
  </si>
  <si>
    <t>1031332164</t>
  </si>
  <si>
    <t>https://podminky.urs.cz/item/CS_URS_2024_02/573111111</t>
  </si>
  <si>
    <t>30</t>
  </si>
  <si>
    <t>573211107</t>
  </si>
  <si>
    <t>Postřik spojovací PS bez posypu kamenivem z asfaltu silničního, v množství 0,30 kg/m2</t>
  </si>
  <si>
    <t>1278529387</t>
  </si>
  <si>
    <t>https://podminky.urs.cz/item/CS_URS_2024_02/573211107</t>
  </si>
  <si>
    <t>89,52+17</t>
  </si>
  <si>
    <t>31</t>
  </si>
  <si>
    <t>577134121</t>
  </si>
  <si>
    <t>Asfaltový beton vrstva obrusná ACO 11 (ABS) s rozprostřením a se zhutněním z nemodifikovaného asfaltu v pruhu šířky přes 3 m tř. I (ACO 11+), po zhutnění tl. 40 mm</t>
  </si>
  <si>
    <t>-1088001179</t>
  </si>
  <si>
    <t>https://podminky.urs.cz/item/CS_URS_2024_02/577134121</t>
  </si>
  <si>
    <t>32</t>
  </si>
  <si>
    <t>594511111</t>
  </si>
  <si>
    <t>Dlažba nebo přídlažba z lomového kamene lomařsky upraveného rigolového v ploše vodorovné nebo ve sklonu tl. do 250 mm, bez vyplnění spár, s provedením lože tl. 50 mm z betonu</t>
  </si>
  <si>
    <t>-545187972</t>
  </si>
  <si>
    <t>https://podminky.urs.cz/item/CS_URS_2024_02/594511111</t>
  </si>
  <si>
    <t xml:space="preserve">Poznámka k položce:_x000D_
_x000D_
_x000D_
</t>
  </si>
  <si>
    <t>18,78*1,41+4,94*1,41</t>
  </si>
  <si>
    <t>33</t>
  </si>
  <si>
    <t>599632111</t>
  </si>
  <si>
    <t>Vyplnění spár dlažby (přídlažby) z lomového kamene v jakémkoliv sklonu plochy a jakékoliv tloušťky cementovou maltou se zatřením</t>
  </si>
  <si>
    <t>-939707717</t>
  </si>
  <si>
    <t>https://podminky.urs.cz/item/CS_URS_2024_02/599632111</t>
  </si>
  <si>
    <t>Trubní vedení</t>
  </si>
  <si>
    <t>34</t>
  </si>
  <si>
    <t>820441113</t>
  </si>
  <si>
    <t>Přeseknutí železobetonové trouby v rovině kolmé nebo skloněné k ose trouby, se začištěním DN přes 400 do 600 mm</t>
  </si>
  <si>
    <t>kus</t>
  </si>
  <si>
    <t>1876416278</t>
  </si>
  <si>
    <t>https://podminky.urs.cz/item/CS_URS_2024_02/820441113</t>
  </si>
  <si>
    <t xml:space="preserve">Poznámka k položce:_x000D_
propustek 1_x000D_
</t>
  </si>
  <si>
    <t>35</t>
  </si>
  <si>
    <t>895931111</t>
  </si>
  <si>
    <t>Vpusti kanalizační horské z betonu prostého tř. C 30/37 velikosti 1200/600 mm</t>
  </si>
  <si>
    <t>176425509</t>
  </si>
  <si>
    <t>https://podminky.urs.cz/item/CS_URS_2024_02/895931111</t>
  </si>
  <si>
    <t>36</t>
  </si>
  <si>
    <t>R01</t>
  </si>
  <si>
    <t>vpust horská 120/65/150</t>
  </si>
  <si>
    <t>1262502784</t>
  </si>
  <si>
    <t>37</t>
  </si>
  <si>
    <t>R02</t>
  </si>
  <si>
    <t>rám pod mříž pro horskou vpust 65/127/20</t>
  </si>
  <si>
    <t>-1684263674</t>
  </si>
  <si>
    <t>38</t>
  </si>
  <si>
    <t>R03</t>
  </si>
  <si>
    <t>mříž dvojitá B125</t>
  </si>
  <si>
    <t>-461548021</t>
  </si>
  <si>
    <t>39</t>
  </si>
  <si>
    <t>899623161</t>
  </si>
  <si>
    <t>Obetonování potrubí nebo zdiva stok betonem prostým v otevřeném výkopu, betonem tř. C 20/25</t>
  </si>
  <si>
    <t>-401503033</t>
  </si>
  <si>
    <t>https://podminky.urs.cz/item/CS_URS_2024_02/899623161</t>
  </si>
  <si>
    <t>1,752*7,82+0,783*9,95</t>
  </si>
  <si>
    <t>40</t>
  </si>
  <si>
    <t>31316008</t>
  </si>
  <si>
    <t>síť výztužná svařovaná DIN 488 jakost B500A 100x100mm drát D 8mm</t>
  </si>
  <si>
    <t>800638755</t>
  </si>
  <si>
    <t>8,6*1,5*2</t>
  </si>
  <si>
    <t>Ostatní konstrukce a práce, bourání</t>
  </si>
  <si>
    <t>41</t>
  </si>
  <si>
    <t>912211111.1</t>
  </si>
  <si>
    <t>Montáž směrového sloupku plastového s odrazkou prostým uložením bez betonového základu silničního</t>
  </si>
  <si>
    <t>-1251568360</t>
  </si>
  <si>
    <t>https://podminky.urs.cz/item/CS_URS_2024_02/912211111.1</t>
  </si>
  <si>
    <t>42</t>
  </si>
  <si>
    <t>40445158</t>
  </si>
  <si>
    <t>sloupek směrový silniční plastový 1,2m</t>
  </si>
  <si>
    <t>1411930704</t>
  </si>
  <si>
    <t>43</t>
  </si>
  <si>
    <t>919441221</t>
  </si>
  <si>
    <t>Čelo propustku včetně římsy ze zdiva z lomového kamene, pro propustek z trub DN 600 až 800 mm</t>
  </si>
  <si>
    <t>743487686</t>
  </si>
  <si>
    <t>https://podminky.urs.cz/item/CS_URS_2024_02/919441221</t>
  </si>
  <si>
    <t>44</t>
  </si>
  <si>
    <t>919521140</t>
  </si>
  <si>
    <t>Zřízení silničního propustku z trub betonových nebo železobetonových DN 600 mm</t>
  </si>
  <si>
    <t>m</t>
  </si>
  <si>
    <t>533727725</t>
  </si>
  <si>
    <t>https://podminky.urs.cz/item/CS_URS_2024_02/919521140</t>
  </si>
  <si>
    <t>45</t>
  </si>
  <si>
    <t>59222001</t>
  </si>
  <si>
    <t>trouba ŽB hrdlová DN 600</t>
  </si>
  <si>
    <t>1611360281</t>
  </si>
  <si>
    <t>25*1,01 'Přepočtené koeficientem množství</t>
  </si>
  <si>
    <t>46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</si>
  <si>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</si>
  <si>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</si>
  <si>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-657845848</t>
  </si>
  <si>
    <t>https://podminky.urs.cz/item/CS_URS_2024_02/919732211</t>
  </si>
  <si>
    <t>47</t>
  </si>
  <si>
    <t>919735113</t>
  </si>
  <si>
    <t>Řezání stávajícího živičného krytu nebo podkladu hloubky přes 100 do 150 mm</t>
  </si>
  <si>
    <t>-1228568697</t>
  </si>
  <si>
    <t>https://podminky.urs.cz/item/CS_URS_2024_02/919735113</t>
  </si>
  <si>
    <t>48</t>
  </si>
  <si>
    <t>938902112</t>
  </si>
  <si>
    <t>Profilace a čištění příkopů komunikací příkopovým rypadlem s odstraněním travnatého porostu nebo nánosu, s úpravou dna a svahů do předepsaného profilu a s naložením na dopravní prostředek nebo s přemístěním na hromady na vzdálenost do 20 m nezpevněných nebo zpevněných objemu nánosu přes 0,15 do 0,30 m3/m</t>
  </si>
  <si>
    <t>-2082433657</t>
  </si>
  <si>
    <t>https://podminky.urs.cz/item/CS_URS_2024_02/938902112</t>
  </si>
  <si>
    <t>49</t>
  </si>
  <si>
    <t>938902421</t>
  </si>
  <si>
    <t>Čištění propustků s odstraněním travnatého porostu nebo nánosu, s naložením na dopravní prostředek nebo s přemístěním na hromady na vzdálenost do 20 m strojně tlakovou vodou tloušťky nánosu přes 25 do 50% průměru propustku do 500 mm</t>
  </si>
  <si>
    <t>-869398680</t>
  </si>
  <si>
    <t>https://podminky.urs.cz/item/CS_URS_2024_02/938902421</t>
  </si>
  <si>
    <t>Poznámka k položce:_x000D_
čištění stávajícího propustku pod přilehlou komunikací u propustku 1</t>
  </si>
  <si>
    <t>997</t>
  </si>
  <si>
    <t>Přesun sutě</t>
  </si>
  <si>
    <t>50</t>
  </si>
  <si>
    <t>997013645</t>
  </si>
  <si>
    <t>Poplatek za uložení stavebního odpadu na skládce (skládkovné) asfaltového bez obsahu dehtu zatříděného do Katalogu odpadů pod kódem 17 03 02</t>
  </si>
  <si>
    <t>-1305608745</t>
  </si>
  <si>
    <t>https://podminky.urs.cz/item/CS_URS_2024_02/997013645</t>
  </si>
  <si>
    <t>51</t>
  </si>
  <si>
    <t>997221551</t>
  </si>
  <si>
    <t>Vodorovná doprava suti bez naložení, ale se složením a s hrubým urovnáním ze sypkých materiálů, na vzdálenost do 1 km</t>
  </si>
  <si>
    <t>633604540</t>
  </si>
  <si>
    <t>https://podminky.urs.cz/item/CS_URS_2024_02/997221551</t>
  </si>
  <si>
    <t>Poznámka k položce:_x000D_
skládka Libkov - 2 km</t>
  </si>
  <si>
    <t>6,094</t>
  </si>
  <si>
    <t>52</t>
  </si>
  <si>
    <t>997221559</t>
  </si>
  <si>
    <t>Vodorovná doprava suti bez naložení, ale se složením a s hrubým urovnáním Příplatek k ceně za každý další započatý 1 km přes 1 km</t>
  </si>
  <si>
    <t>-859508262</t>
  </si>
  <si>
    <t>https://podminky.urs.cz/item/CS_URS_2024_02/997221559</t>
  </si>
  <si>
    <t>Poznámka k položce:_x000D_
dovozová vzdálenośt 2km - doplatek 1 km</t>
  </si>
  <si>
    <t>6,094*15</t>
  </si>
  <si>
    <t>53</t>
  </si>
  <si>
    <t>997221873</t>
  </si>
  <si>
    <t>1084067490</t>
  </si>
  <si>
    <t>https://podminky.urs.cz/item/CS_URS_2024_02/997221873</t>
  </si>
  <si>
    <t>4,224</t>
  </si>
  <si>
    <t>998</t>
  </si>
  <si>
    <t>Přesun hmot</t>
  </si>
  <si>
    <t>54</t>
  </si>
  <si>
    <t>998225111</t>
  </si>
  <si>
    <t>Přesun hmot pro komunikace s krytem z kameniva, monolitickým betonovým nebo živičným dopravní vzdálenost do 200 m jakékoliv délky objektu</t>
  </si>
  <si>
    <t>1202582341</t>
  </si>
  <si>
    <t>https://podminky.urs.cz/item/CS_URS_2024_02/998225111</t>
  </si>
  <si>
    <t>202411012 - SO 02</t>
  </si>
  <si>
    <t xml:space="preserve">    2 - Zakládání</t>
  </si>
  <si>
    <t xml:space="preserve">    3 - Svislé a kompletní konstrukce</t>
  </si>
  <si>
    <t>PSV - Práce a dodávky PSV</t>
  </si>
  <si>
    <t xml:space="preserve">    711 - Izolace proti vodě, vlhkosti a plynům</t>
  </si>
  <si>
    <t xml:space="preserve">    764 - Konstrukce klempířské</t>
  </si>
  <si>
    <t>111211201</t>
  </si>
  <si>
    <t>Odstranění křovin a stromů s odstraněním kořenů ručně průměru kmene do 100 mm jakékoliv plochy v rovině nebo ve svahu o sklonu přes 1:5</t>
  </si>
  <si>
    <t>-1740601045</t>
  </si>
  <si>
    <t>https://podminky.urs.cz/item/CS_URS_2024_02/111211201</t>
  </si>
  <si>
    <t>112101101</t>
  </si>
  <si>
    <t>Odstranění stromů s odřezáním kmene a s odvětvením listnatých, průměru kmene přes 100 do 300 mm</t>
  </si>
  <si>
    <t>358693478</t>
  </si>
  <si>
    <t>https://podminky.urs.cz/item/CS_URS_2024_02/112101101</t>
  </si>
  <si>
    <t>112155115</t>
  </si>
  <si>
    <t>Štěpkování s naložením na dopravní prostředek a odvozem do 20 km stromků a větví v zapojeném porostu, průměru kmene do 300 mm</t>
  </si>
  <si>
    <t>-1697623997</t>
  </si>
  <si>
    <t>https://podminky.urs.cz/item/CS_URS_2024_02/112155115</t>
  </si>
  <si>
    <t>112155311</t>
  </si>
  <si>
    <t>Štěpkování s naložením na dopravní prostředek a odvozem do 20 km keřového porostu středně hustého</t>
  </si>
  <si>
    <t>-1895832184</t>
  </si>
  <si>
    <t>https://podminky.urs.cz/item/CS_URS_2024_02/112155311</t>
  </si>
  <si>
    <t>112251101</t>
  </si>
  <si>
    <t>Odstranění pařezů strojně s jejich vykopáním nebo vytrháním průměru přes 100 do 300 mm</t>
  </si>
  <si>
    <t>-817279379</t>
  </si>
  <si>
    <t>https://podminky.urs.cz/item/CS_URS_2024_02/112251101</t>
  </si>
  <si>
    <t>-148586856</t>
  </si>
  <si>
    <t>-1035217007</t>
  </si>
  <si>
    <t>-1500967022</t>
  </si>
  <si>
    <t>-2078201216</t>
  </si>
  <si>
    <t>2*161,2</t>
  </si>
  <si>
    <t>-1746082951</t>
  </si>
  <si>
    <t>2350,2*0,25+384,14*0,15</t>
  </si>
  <si>
    <t>-971571038</t>
  </si>
  <si>
    <t>1336,82-161,2</t>
  </si>
  <si>
    <t>1010989378</t>
  </si>
  <si>
    <t>1884457221</t>
  </si>
  <si>
    <t>-214399099</t>
  </si>
  <si>
    <t>1175,62*1,75</t>
  </si>
  <si>
    <t>-1544504912</t>
  </si>
  <si>
    <t>1175,62+161,2+587,55</t>
  </si>
  <si>
    <t>315598205</t>
  </si>
  <si>
    <t>Poznámka k položce:_x000D_
obsyp propustku 2 a horské vpusti</t>
  </si>
  <si>
    <t>2,29*9,5*2+1,21*2</t>
  </si>
  <si>
    <t>1368887045</t>
  </si>
  <si>
    <t>45,93*1,75</t>
  </si>
  <si>
    <t>1026128214</t>
  </si>
  <si>
    <t>2115,8*0,15</t>
  </si>
  <si>
    <t>181111112</t>
  </si>
  <si>
    <t>Plošná úprava terénu v zemině skupiny 1 až 4 s urovnáním povrchu bez doplnění ornice souvislé plochy do 500 m2 při nerovnostech terénu přes 50 do 100 mm na svahu přes 1:5 do 1:2</t>
  </si>
  <si>
    <t>-1660568734</t>
  </si>
  <si>
    <t>https://podminky.urs.cz/item/CS_URS_2024_02/181111112</t>
  </si>
  <si>
    <t>-648995673</t>
  </si>
  <si>
    <t>391,7*5,4</t>
  </si>
  <si>
    <t>181411131</t>
  </si>
  <si>
    <t>Založení trávníku na půdě předem připravené plochy do 1000 m2 výsevem včetně utažení parkového v rovině nebo na svahu do 1:5</t>
  </si>
  <si>
    <t>977431877</t>
  </si>
  <si>
    <t>https://podminky.urs.cz/item/CS_URS_2024_02/181411131</t>
  </si>
  <si>
    <t>00572410</t>
  </si>
  <si>
    <t>osivo směs travní parková</t>
  </si>
  <si>
    <t>kg</t>
  </si>
  <si>
    <t>657187497</t>
  </si>
  <si>
    <t>384,14*0,02</t>
  </si>
  <si>
    <t>005724901</t>
  </si>
  <si>
    <t>Pomalurozpustné trávníkové hnojivo, 0,2kg/m2</t>
  </si>
  <si>
    <t>533940072</t>
  </si>
  <si>
    <t>384,14*0,2</t>
  </si>
  <si>
    <t>182251101</t>
  </si>
  <si>
    <t>Svahování trvalých svahů do projektovaných profilů strojně s potřebným přemístěním výkopku při svahování násypů v jakékoliv hornině</t>
  </si>
  <si>
    <t>-728264140</t>
  </si>
  <si>
    <t>https://podminky.urs.cz/item/CS_URS_2024_02/182251101</t>
  </si>
  <si>
    <t>126,89+54,73+202,52</t>
  </si>
  <si>
    <t>182351023</t>
  </si>
  <si>
    <t>Rozprostření a urovnání ornice ve svahu sklonu přes 1:5 strojně při souvislé ploše do 100 m2, tl. vrstvy do 200 mm</t>
  </si>
  <si>
    <t>-2117797825</t>
  </si>
  <si>
    <t>https://podminky.urs.cz/item/CS_URS_2024_02/182351023</t>
  </si>
  <si>
    <t>Zakládání</t>
  </si>
  <si>
    <t>212755213</t>
  </si>
  <si>
    <t>Trativody bez lože z drenážních trubek plastových flexibilních D 80 mm</t>
  </si>
  <si>
    <t>1076923600</t>
  </si>
  <si>
    <t>https://podminky.urs.cz/item/CS_URS_2024_02/212755213</t>
  </si>
  <si>
    <t>Poznámka k položce:_x000D_
drenáž u přechodových desek - propustek 2</t>
  </si>
  <si>
    <t>213141112</t>
  </si>
  <si>
    <t>Zřízení vrstvy z geotextilie filtrační, separační, odvodňovací, ochranné, výztužné nebo protierozní v rovině nebo ve sklonu do 1:5, šířky přes 3 do 6 m</t>
  </si>
  <si>
    <t>1936874845</t>
  </si>
  <si>
    <t>https://podminky.urs.cz/item/CS_URS_2024_02/213141112</t>
  </si>
  <si>
    <t>5*16,2</t>
  </si>
  <si>
    <t>69311228</t>
  </si>
  <si>
    <t>geotextilie netkaná separační, ochranná, filtrační, drenážní PES 250g/m2</t>
  </si>
  <si>
    <t>-1631075668</t>
  </si>
  <si>
    <t>81*1,1845 'Přepočtené koeficientem množství</t>
  </si>
  <si>
    <t>213221111</t>
  </si>
  <si>
    <t>Ochranná vrstva na základové spáře tl. do 150 mm z prostého betonu se zvýšenými nároky na prostředí tř. C 25/30</t>
  </si>
  <si>
    <t>609833481</t>
  </si>
  <si>
    <t>https://podminky.urs.cz/item/CS_URS_2024_02/213221111</t>
  </si>
  <si>
    <t>Poznámka k položce:_x000D_
ochranná vrstva izolace tl. 50 mm na propsutku 2 mimo vozovku</t>
  </si>
  <si>
    <t>10,78*0,05</t>
  </si>
  <si>
    <t>273321118</t>
  </si>
  <si>
    <t>Základové konstrukce z betonu železového desky ve výkopu nebo na hlavách pilot C 30/37</t>
  </si>
  <si>
    <t>-869365146</t>
  </si>
  <si>
    <t>https://podminky.urs.cz/item/CS_URS_2024_02/273321118</t>
  </si>
  <si>
    <t>12,95*3,4*0,3</t>
  </si>
  <si>
    <t>273351121</t>
  </si>
  <si>
    <t>Bednění základů desek zřízení</t>
  </si>
  <si>
    <t>-1642475706</t>
  </si>
  <si>
    <t>https://podminky.urs.cz/item/CS_URS_2024_02/273351121</t>
  </si>
  <si>
    <t>3,4*16,9*0,3</t>
  </si>
  <si>
    <t>273351122</t>
  </si>
  <si>
    <t>Bednění základů desek odstranění</t>
  </si>
  <si>
    <t>-1093028948</t>
  </si>
  <si>
    <t>https://podminky.urs.cz/item/CS_URS_2024_02/273351122</t>
  </si>
  <si>
    <t>273361116</t>
  </si>
  <si>
    <t>Výztuž základových konstrukcí desek z betonářské oceli 10 505 (R) nebo BSt 500</t>
  </si>
  <si>
    <t>1455176674</t>
  </si>
  <si>
    <t>https://podminky.urs.cz/item/CS_URS_2024_02/273361116</t>
  </si>
  <si>
    <t>13,209*0,02*7,8</t>
  </si>
  <si>
    <t>274354111</t>
  </si>
  <si>
    <t>Bednění základových konstrukcí pasů, prahů, věnců a ostruh zřízení</t>
  </si>
  <si>
    <t>-75741183</t>
  </si>
  <si>
    <t>https://podminky.urs.cz/item/CS_URS_2024_02/274354111</t>
  </si>
  <si>
    <t>1,2*(16,9+2*0,25)*2+2*2*(7+0,5)*0,4</t>
  </si>
  <si>
    <t>274354211</t>
  </si>
  <si>
    <t>Bednění základových konstrukcí pasů, prahů, věnců a ostruh odstranění bednění</t>
  </si>
  <si>
    <t>-341980212</t>
  </si>
  <si>
    <t>https://podminky.urs.cz/item/CS_URS_2024_02/274354211</t>
  </si>
  <si>
    <t>Svislé a kompletní konstrukce</t>
  </si>
  <si>
    <t>389121112</t>
  </si>
  <si>
    <t>Osazení dílců rámové konstrukce propustků a podchodů hmotnosti jednotlivě přes 5 do 10 t</t>
  </si>
  <si>
    <t>-1052286056</t>
  </si>
  <si>
    <t>https://podminky.urs.cz/item/CS_URS_2024_02/389121112</t>
  </si>
  <si>
    <t>59383491</t>
  </si>
  <si>
    <t xml:space="preserve">žlb. rám 200/90/200 </t>
  </si>
  <si>
    <t>2045109039</t>
  </si>
  <si>
    <t>59383492</t>
  </si>
  <si>
    <t>žlb. rám 200/90/200 vtokový</t>
  </si>
  <si>
    <t>1315434613</t>
  </si>
  <si>
    <t>59383493</t>
  </si>
  <si>
    <t>žlb. rám 200/90/200 výtokový</t>
  </si>
  <si>
    <t>-556435451</t>
  </si>
  <si>
    <t>421321107</t>
  </si>
  <si>
    <t>Mostní železobetonové nosné konstrukce deskové nebo klenbové deskové přechodové, z betonu C 25/30</t>
  </si>
  <si>
    <t>1180388268</t>
  </si>
  <si>
    <t>https://podminky.urs.cz/item/CS_URS_2024_02/421321107</t>
  </si>
  <si>
    <t>2*6,25*2,25*0,15</t>
  </si>
  <si>
    <t>-2129982519</t>
  </si>
  <si>
    <t>421351112</t>
  </si>
  <si>
    <t>Bednění deskových konstrukcí mostů z betonu železového nebo předpjatého zřízení boků přechodové desky</t>
  </si>
  <si>
    <t>1500901754</t>
  </si>
  <si>
    <t>https://podminky.urs.cz/item/CS_URS_2024_02/421351112</t>
  </si>
  <si>
    <t>2*(6,25+2*3,3)*0,15</t>
  </si>
  <si>
    <t>421351212</t>
  </si>
  <si>
    <t>Bednění deskových konstrukcí mostů z betonu železového nebo předpjatého odstranění boků přechodové desky</t>
  </si>
  <si>
    <t>-372786863</t>
  </si>
  <si>
    <t>https://podminky.urs.cz/item/CS_URS_2024_02/421351212</t>
  </si>
  <si>
    <t>421361216</t>
  </si>
  <si>
    <t>Výztuž deskových konstrukcí z betonářské oceli 10 505 (R) nebo BSt 500 přechodové desky</t>
  </si>
  <si>
    <t>-1788778245</t>
  </si>
  <si>
    <t>https://podminky.urs.cz/item/CS_URS_2024_02/421361216</t>
  </si>
  <si>
    <t>4,219*0,02*7,8</t>
  </si>
  <si>
    <t>428381311</t>
  </si>
  <si>
    <t>Vrubový a pérový kloub železobetonový zřízení kyvného trnu přechodové desky</t>
  </si>
  <si>
    <t>2011389889</t>
  </si>
  <si>
    <t>https://podminky.urs.cz/item/CS_URS_2024_02/428381311</t>
  </si>
  <si>
    <t>2*6,25</t>
  </si>
  <si>
    <t>458311121</t>
  </si>
  <si>
    <t>Výplňové klíny a filtrační vrstvy za opěrou z betonu hutněného po vrstvách výplňového prostého</t>
  </si>
  <si>
    <t>-305149885</t>
  </si>
  <si>
    <t>https://podminky.urs.cz/item/CS_URS_2024_02/458311121</t>
  </si>
  <si>
    <t>Poznámka k položce:_x000D_
klín pod vozovkou na propustku 2</t>
  </si>
  <si>
    <t>0,67*9,5</t>
  </si>
  <si>
    <t>462511111</t>
  </si>
  <si>
    <t>Zához prostoru z lomového kamene</t>
  </si>
  <si>
    <t>1285473462</t>
  </si>
  <si>
    <t>https://podminky.urs.cz/item/CS_URS_2024_02/462511111</t>
  </si>
  <si>
    <t>2*1+2*2</t>
  </si>
  <si>
    <t>156229072</t>
  </si>
  <si>
    <t>564851011</t>
  </si>
  <si>
    <t>Podklad ze štěrkodrti ŠD s rozprostřením a zhutněním plochy jednotlivě do 100 m2, po zhutnění tl. 150 mm</t>
  </si>
  <si>
    <t>686357583</t>
  </si>
  <si>
    <t>https://podminky.urs.cz/item/CS_URS_2024_02/564851011</t>
  </si>
  <si>
    <t>Poznámka k položce:_x000D_
podkladní vrstva ŠD 0/63 pod propustkem 2</t>
  </si>
  <si>
    <t>16,5*6,5</t>
  </si>
  <si>
    <t>564851111</t>
  </si>
  <si>
    <t>Podklad ze štěrkodrti ŠD s rozprostřením a zhutněním plochy přes 100 m2, po zhutnění tl. 150 mm</t>
  </si>
  <si>
    <t>1783553255</t>
  </si>
  <si>
    <t>https://podminky.urs.cz/item/CS_URS_2024_02/564851111</t>
  </si>
  <si>
    <t>Poznámka k položce:_x000D_
první část vrstva 35 cm ŠD 0/250 - podklad propustek 2</t>
  </si>
  <si>
    <t>15,2*4,2</t>
  </si>
  <si>
    <t>-168255730</t>
  </si>
  <si>
    <t>1010261894</t>
  </si>
  <si>
    <t>2*2154,35</t>
  </si>
  <si>
    <t>-500356114</t>
  </si>
  <si>
    <t>2154,35</t>
  </si>
  <si>
    <t>959073324</t>
  </si>
  <si>
    <t>Poznámka k položce:_x000D_
druhá část vrstva 35 cm ŠD 0/250 - podklad propustek 2</t>
  </si>
  <si>
    <t>55</t>
  </si>
  <si>
    <t>1164265595</t>
  </si>
  <si>
    <t>56</t>
  </si>
  <si>
    <t>114494448</t>
  </si>
  <si>
    <t>57</t>
  </si>
  <si>
    <t>-1876098393</t>
  </si>
  <si>
    <t>58</t>
  </si>
  <si>
    <t>1934214643</t>
  </si>
  <si>
    <t>59</t>
  </si>
  <si>
    <t>-121192691</t>
  </si>
  <si>
    <t>60</t>
  </si>
  <si>
    <t>-962807411</t>
  </si>
  <si>
    <t>61</t>
  </si>
  <si>
    <t>-1696789838</t>
  </si>
  <si>
    <t>62</t>
  </si>
  <si>
    <t>-607797714</t>
  </si>
  <si>
    <t>63</t>
  </si>
  <si>
    <t>-1722809306</t>
  </si>
  <si>
    <t>64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</si>
  <si>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</si>
  <si>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</si>
  <si>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1268749610</t>
  </si>
  <si>
    <t>https://podminky.urs.cz/item/CS_URS_2024_02/916131213</t>
  </si>
  <si>
    <t>Poznámka k položce:_x000D_
zakončení čela propustku 2</t>
  </si>
  <si>
    <t>65</t>
  </si>
  <si>
    <t>59217032</t>
  </si>
  <si>
    <t>obrubník silniční betonový 1000x150x150mm</t>
  </si>
  <si>
    <t>1562040499</t>
  </si>
  <si>
    <t>6*1,02 'Přepočtené koeficientem množství</t>
  </si>
  <si>
    <t>66</t>
  </si>
  <si>
    <t>-1722616050</t>
  </si>
  <si>
    <t>67</t>
  </si>
  <si>
    <t>-419856067</t>
  </si>
  <si>
    <t>68</t>
  </si>
  <si>
    <t>-321345969</t>
  </si>
  <si>
    <t>69</t>
  </si>
  <si>
    <t>977141132</t>
  </si>
  <si>
    <t>Vrty pro kotvy do betonu s vyplněním epoxidovým tmelem, průměru 32 mm, hloubky 220 mm</t>
  </si>
  <si>
    <t>1788119137</t>
  </si>
  <si>
    <t>https://podminky.urs.cz/item/CS_URS_2024_02/977141132</t>
  </si>
  <si>
    <t>Poznámka k položce:_x000D_
kotvení římsy z obrubníků - propustek 2</t>
  </si>
  <si>
    <t>70</t>
  </si>
  <si>
    <t>-85643852</t>
  </si>
  <si>
    <t>71</t>
  </si>
  <si>
    <t>831139636</t>
  </si>
  <si>
    <t>7,62</t>
  </si>
  <si>
    <t>72</t>
  </si>
  <si>
    <t>487970378</t>
  </si>
  <si>
    <t>Poznámka k položce:_x000D_
dovozová vzdálenost 2km - doplatek 1 km</t>
  </si>
  <si>
    <t>73</t>
  </si>
  <si>
    <t>-1465379253</t>
  </si>
  <si>
    <t>74</t>
  </si>
  <si>
    <t>25931373</t>
  </si>
  <si>
    <t>PSV</t>
  </si>
  <si>
    <t>Práce a dodávky PSV</t>
  </si>
  <si>
    <t>711</t>
  </si>
  <si>
    <t>Izolace proti vodě, vlhkosti a plynům</t>
  </si>
  <si>
    <t>75</t>
  </si>
  <si>
    <t>711111002</t>
  </si>
  <si>
    <t>Provedení izolace proti zemní vlhkosti natěradly a tmely za studena na ploše vodorovné V nátěrem lakem asfaltovým</t>
  </si>
  <si>
    <t>1395162338</t>
  </si>
  <si>
    <t>https://podminky.urs.cz/item/CS_URS_2024_02/711111002</t>
  </si>
  <si>
    <t>58,13+39,7*0,2</t>
  </si>
  <si>
    <t>76</t>
  </si>
  <si>
    <t>11163152</t>
  </si>
  <si>
    <t>lak hydroizolační asfaltový</t>
  </si>
  <si>
    <t>-1875050081</t>
  </si>
  <si>
    <t>66,07*0,00039 'Přepočtené koeficientem množství</t>
  </si>
  <si>
    <t>77</t>
  </si>
  <si>
    <t>711141559</t>
  </si>
  <si>
    <t>Provedení izolace proti zemní vlhkosti pásy přitavením NAIP na ploše vodorovné V</t>
  </si>
  <si>
    <t>1661953380</t>
  </si>
  <si>
    <t>https://podminky.urs.cz/item/CS_URS_2024_02/711141559</t>
  </si>
  <si>
    <t>2*58,13</t>
  </si>
  <si>
    <t>78</t>
  </si>
  <si>
    <t>62832001</t>
  </si>
  <si>
    <t>pás asfaltový natavitelný oxidovaný s vložkou ze skleněné rohože typu V60 s jemnozrnným minerálním posypem tl 3,5mm</t>
  </si>
  <si>
    <t>-598241343</t>
  </si>
  <si>
    <t>116,26*1,1655 'Přepočtené koeficientem množství</t>
  </si>
  <si>
    <t>79</t>
  </si>
  <si>
    <t>711142559</t>
  </si>
  <si>
    <t>Provedení izolace proti zemní vlhkosti pásy přitavením NAIP na ploše svislé S</t>
  </si>
  <si>
    <t>-390850677</t>
  </si>
  <si>
    <t>https://podminky.urs.cz/item/CS_URS_2024_02/711142559</t>
  </si>
  <si>
    <t>39,7*0,2*2</t>
  </si>
  <si>
    <t>80</t>
  </si>
  <si>
    <t>783182626</t>
  </si>
  <si>
    <t>15,88*1,221 'Přepočtené koeficientem množství</t>
  </si>
  <si>
    <t>764</t>
  </si>
  <si>
    <t>Konstrukce klempířské</t>
  </si>
  <si>
    <t>81</t>
  </si>
  <si>
    <t>764238404</t>
  </si>
  <si>
    <t>Oplechování říms a ozdobných prvků z měděného plechu rovných, bez rohů mechanicky kotvené rš 330 mm</t>
  </si>
  <si>
    <t>-905510606</t>
  </si>
  <si>
    <t>https://podminky.urs.cz/item/CS_URS_2024_02/764238404</t>
  </si>
  <si>
    <t>Poznámka k položce:_x000D_
okapnička nad čely propustku 2</t>
  </si>
  <si>
    <t>2*2,9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</si>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</sst>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6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15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23" xfId="0" applyFont="1" applyBorder="1" applyAlignment="1" applyProtection="1">
      <alignment horizontal="center" vertical="center"/>
    </xf>
    <xf numFmtId="49" fontId="34" fillId="0" borderId="23" xfId="0" applyNumberFormat="1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center" vertical="center" wrapText="1"/>
    </xf>
    <xf numFmtId="167" fontId="34" fillId="0" borderId="23" xfId="0" applyNumberFormat="1" applyFont="1" applyBorder="1" applyAlignment="1" applyProtection="1">
      <alignment vertical="center"/>
    </xf>
    <xf numFmtId="4" fontId="34" fillId="2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</xf>
    <xf numFmtId="0" fontId="35" fillId="0" borderId="4" xfId="0" applyFont="1" applyBorder="1" applyAlignment="1">
      <alignment vertical="center"/>
    </xf>
    <xf numFmtId="0" fontId="34" fillId="2" borderId="15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9" fillId="0" borderId="1" xfId="0" applyFont="1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45" fillId="0" borderId="27" xfId="0" applyFont="1" applyBorder="1" applyAlignment="1" applyProtection="1">
      <alignment horizontal="left" vertical="center"/>
    </xf>
    <xf numFmtId="0" fontId="46" fillId="0" borderId="1" xfId="0" applyFont="1" applyBorder="1" applyAlignment="1" applyProtection="1">
      <alignment vertical="top"/>
    </xf>
    <xf numFmtId="0" fontId="46" fillId="0" borderId="1" xfId="0" applyFont="1" applyBorder="1" applyAlignment="1" applyProtection="1">
      <alignment horizontal="left" vertical="center"/>
    </xf>
    <xf numFmtId="0" fontId="46" fillId="0" borderId="1" xfId="0" applyFont="1" applyBorder="1" applyAlignment="1" applyProtection="1">
      <alignment horizontal="center" vertical="center"/>
    </xf>
    <xf numFmtId="49" fontId="46" fillId="0" borderId="1" xfId="0" applyNumberFormat="1" applyFont="1" applyBorder="1" applyAlignment="1" applyProtection="1">
      <alignment horizontal="left" vertical="center"/>
    </xf>
    <xf numFmtId="0" fontId="45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wrapText="1"/>
    </xf>
    <xf numFmtId="0" fontId="37" fillId="0" borderId="1" xfId="0" applyFont="1" applyBorder="1" applyAlignment="1">
      <alignment horizontal="center" vertical="center" wrapText="1"/>
    </xf>
    <xf numFmtId="49" fontId="39" fillId="0" borderId="1" xfId="0" applyNumberFormat="1" applyFont="1" applyBorder="1" applyAlignment="1">
      <alignment horizontal="left" vertical="center" wrapText="1"/>
    </xf>
    <xf numFmtId="0" fontId="37" fillId="0" borderId="1" xfId="0" applyFont="1" applyBorder="1" applyAlignment="1">
      <alignment horizontal="center" vertical="center"/>
    </xf>
    <xf numFmtId="0" fontId="38" fillId="0" borderId="29" xfId="0" applyFont="1" applyBorder="1" applyAlignment="1">
      <alignment horizontal="left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2/034503000" TargetMode="External"/><Relationship Id="rId3" Type="http://schemas.openxmlformats.org/officeDocument/2006/relationships/hyperlink" Target="https://podminky.urs.cz/item/CS_URS_2024_02/012203000.1" TargetMode="External"/><Relationship Id="rId7" Type="http://schemas.openxmlformats.org/officeDocument/2006/relationships/hyperlink" Target="https://podminky.urs.cz/item/CS_URS_2024_02/034303000" TargetMode="External"/><Relationship Id="rId2" Type="http://schemas.openxmlformats.org/officeDocument/2006/relationships/hyperlink" Target="https://podminky.urs.cz/item/CS_URS_2024_02/012103000" TargetMode="External"/><Relationship Id="rId1" Type="http://schemas.openxmlformats.org/officeDocument/2006/relationships/hyperlink" Target="https://podminky.urs.cz/item/CS_URS_2024_02/011303000" TargetMode="External"/><Relationship Id="rId6" Type="http://schemas.openxmlformats.org/officeDocument/2006/relationships/hyperlink" Target="https://podminky.urs.cz/item/CS_URS_2024_02/030001000" TargetMode="External"/><Relationship Id="rId5" Type="http://schemas.openxmlformats.org/officeDocument/2006/relationships/hyperlink" Target="https://podminky.urs.cz/item/CS_URS_2024_02/013254000" TargetMode="External"/><Relationship Id="rId10" Type="http://schemas.openxmlformats.org/officeDocument/2006/relationships/drawing" Target="../drawings/drawing2.xml"/><Relationship Id="rId4" Type="http://schemas.openxmlformats.org/officeDocument/2006/relationships/hyperlink" Target="https://podminky.urs.cz/item/CS_URS_2024_02/012303000" TargetMode="External"/><Relationship Id="rId9" Type="http://schemas.openxmlformats.org/officeDocument/2006/relationships/hyperlink" Target="https://podminky.urs.cz/item/CS_URS_2024_02/043194000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4_02/181101131" TargetMode="External"/><Relationship Id="rId18" Type="http://schemas.openxmlformats.org/officeDocument/2006/relationships/hyperlink" Target="https://podminky.urs.cz/item/CS_URS_2024_02/564251111" TargetMode="External"/><Relationship Id="rId26" Type="http://schemas.openxmlformats.org/officeDocument/2006/relationships/hyperlink" Target="https://podminky.urs.cz/item/CS_URS_2024_02/572340112" TargetMode="External"/><Relationship Id="rId39" Type="http://schemas.openxmlformats.org/officeDocument/2006/relationships/hyperlink" Target="https://podminky.urs.cz/item/CS_URS_2024_02/919735113" TargetMode="External"/><Relationship Id="rId21" Type="http://schemas.openxmlformats.org/officeDocument/2006/relationships/hyperlink" Target="https://podminky.urs.cz/item/CS_URS_2024_02/564861111" TargetMode="External"/><Relationship Id="rId34" Type="http://schemas.openxmlformats.org/officeDocument/2006/relationships/hyperlink" Target="https://podminky.urs.cz/item/CS_URS_2024_02/899623161" TargetMode="External"/><Relationship Id="rId42" Type="http://schemas.openxmlformats.org/officeDocument/2006/relationships/hyperlink" Target="https://podminky.urs.cz/item/CS_URS_2024_02/997013645" TargetMode="External"/><Relationship Id="rId47" Type="http://schemas.openxmlformats.org/officeDocument/2006/relationships/drawing" Target="../drawings/drawing3.xml"/><Relationship Id="rId7" Type="http://schemas.openxmlformats.org/officeDocument/2006/relationships/hyperlink" Target="https://podminky.urs.cz/item/CS_URS_2024_02/167151101" TargetMode="External"/><Relationship Id="rId2" Type="http://schemas.openxmlformats.org/officeDocument/2006/relationships/hyperlink" Target="https://podminky.urs.cz/item/CS_URS_2024_02/121151124" TargetMode="External"/><Relationship Id="rId16" Type="http://schemas.openxmlformats.org/officeDocument/2006/relationships/hyperlink" Target="https://podminky.urs.cz/item/CS_URS_2024_02/452318510" TargetMode="External"/><Relationship Id="rId29" Type="http://schemas.openxmlformats.org/officeDocument/2006/relationships/hyperlink" Target="https://podminky.urs.cz/item/CS_URS_2024_02/577134121" TargetMode="External"/><Relationship Id="rId1" Type="http://schemas.openxmlformats.org/officeDocument/2006/relationships/hyperlink" Target="https://podminky.urs.cz/item/CS_URS_2024_02/113107442" TargetMode="External"/><Relationship Id="rId6" Type="http://schemas.openxmlformats.org/officeDocument/2006/relationships/hyperlink" Target="https://podminky.urs.cz/item/CS_URS_2024_02/162751117" TargetMode="External"/><Relationship Id="rId11" Type="http://schemas.openxmlformats.org/officeDocument/2006/relationships/hyperlink" Target="https://podminky.urs.cz/item/CS_URS_2024_02/174151101" TargetMode="External"/><Relationship Id="rId24" Type="http://schemas.openxmlformats.org/officeDocument/2006/relationships/hyperlink" Target="https://podminky.urs.cz/item/CS_URS_2024_02/565155121" TargetMode="External"/><Relationship Id="rId32" Type="http://schemas.openxmlformats.org/officeDocument/2006/relationships/hyperlink" Target="https://podminky.urs.cz/item/CS_URS_2024_02/820441113" TargetMode="External"/><Relationship Id="rId37" Type="http://schemas.openxmlformats.org/officeDocument/2006/relationships/hyperlink" Target="https://podminky.urs.cz/item/CS_URS_2024_02/919521140" TargetMode="External"/><Relationship Id="rId40" Type="http://schemas.openxmlformats.org/officeDocument/2006/relationships/hyperlink" Target="https://podminky.urs.cz/item/CS_URS_2024_02/938902112" TargetMode="External"/><Relationship Id="rId45" Type="http://schemas.openxmlformats.org/officeDocument/2006/relationships/hyperlink" Target="https://podminky.urs.cz/item/CS_URS_2024_02/997221873" TargetMode="External"/><Relationship Id="rId5" Type="http://schemas.openxmlformats.org/officeDocument/2006/relationships/hyperlink" Target="https://podminky.urs.cz/item/CS_URS_2024_02/162551107" TargetMode="External"/><Relationship Id="rId15" Type="http://schemas.openxmlformats.org/officeDocument/2006/relationships/hyperlink" Target="https://podminky.urs.cz/item/CS_URS_2024_02/181951111" TargetMode="External"/><Relationship Id="rId23" Type="http://schemas.openxmlformats.org/officeDocument/2006/relationships/hyperlink" Target="https://podminky.urs.cz/item/CS_URS_2024_02/564871111" TargetMode="External"/><Relationship Id="rId28" Type="http://schemas.openxmlformats.org/officeDocument/2006/relationships/hyperlink" Target="https://podminky.urs.cz/item/CS_URS_2024_02/573211107" TargetMode="External"/><Relationship Id="rId36" Type="http://schemas.openxmlformats.org/officeDocument/2006/relationships/hyperlink" Target="https://podminky.urs.cz/item/CS_URS_2024_02/919441221" TargetMode="External"/><Relationship Id="rId10" Type="http://schemas.openxmlformats.org/officeDocument/2006/relationships/hyperlink" Target="https://podminky.urs.cz/item/CS_URS_2024_02/171251201" TargetMode="External"/><Relationship Id="rId19" Type="http://schemas.openxmlformats.org/officeDocument/2006/relationships/hyperlink" Target="https://podminky.urs.cz/item/CS_URS_2024_02/564752113" TargetMode="External"/><Relationship Id="rId31" Type="http://schemas.openxmlformats.org/officeDocument/2006/relationships/hyperlink" Target="https://podminky.urs.cz/item/CS_URS_2024_02/599632111" TargetMode="External"/><Relationship Id="rId44" Type="http://schemas.openxmlformats.org/officeDocument/2006/relationships/hyperlink" Target="https://podminky.urs.cz/item/CS_URS_2024_02/997221559" TargetMode="External"/><Relationship Id="rId4" Type="http://schemas.openxmlformats.org/officeDocument/2006/relationships/hyperlink" Target="https://podminky.urs.cz/item/CS_URS_2024_02/162351103" TargetMode="External"/><Relationship Id="rId9" Type="http://schemas.openxmlformats.org/officeDocument/2006/relationships/hyperlink" Target="https://podminky.urs.cz/item/CS_URS_2024_02/171201231" TargetMode="External"/><Relationship Id="rId14" Type="http://schemas.openxmlformats.org/officeDocument/2006/relationships/hyperlink" Target="https://podminky.urs.cz/item/CS_URS_2024_02/181152302" TargetMode="External"/><Relationship Id="rId22" Type="http://schemas.openxmlformats.org/officeDocument/2006/relationships/hyperlink" Target="https://podminky.urs.cz/item/CS_URS_2024_02/564861111" TargetMode="External"/><Relationship Id="rId27" Type="http://schemas.openxmlformats.org/officeDocument/2006/relationships/hyperlink" Target="https://podminky.urs.cz/item/CS_URS_2024_02/573111111" TargetMode="External"/><Relationship Id="rId30" Type="http://schemas.openxmlformats.org/officeDocument/2006/relationships/hyperlink" Target="https://podminky.urs.cz/item/CS_URS_2024_02/594511111" TargetMode="External"/><Relationship Id="rId35" Type="http://schemas.openxmlformats.org/officeDocument/2006/relationships/hyperlink" Target="https://podminky.urs.cz/item/CS_URS_2024_02/912211111.1" TargetMode="External"/><Relationship Id="rId43" Type="http://schemas.openxmlformats.org/officeDocument/2006/relationships/hyperlink" Target="https://podminky.urs.cz/item/CS_URS_2024_02/997221551" TargetMode="External"/><Relationship Id="rId8" Type="http://schemas.openxmlformats.org/officeDocument/2006/relationships/hyperlink" Target="https://podminky.urs.cz/item/CS_URS_2024_02/171151103" TargetMode="External"/><Relationship Id="rId3" Type="http://schemas.openxmlformats.org/officeDocument/2006/relationships/hyperlink" Target="https://podminky.urs.cz/item/CS_URS_2024_02/122251106" TargetMode="External"/><Relationship Id="rId12" Type="http://schemas.openxmlformats.org/officeDocument/2006/relationships/hyperlink" Target="https://podminky.urs.cz/item/CS_URS_2024_02/174151101" TargetMode="External"/><Relationship Id="rId17" Type="http://schemas.openxmlformats.org/officeDocument/2006/relationships/hyperlink" Target="https://podminky.urs.cz/item/CS_URS_2024_02/564231111" TargetMode="External"/><Relationship Id="rId25" Type="http://schemas.openxmlformats.org/officeDocument/2006/relationships/hyperlink" Target="https://podminky.urs.cz/item/CS_URS_2024_02/569831111" TargetMode="External"/><Relationship Id="rId33" Type="http://schemas.openxmlformats.org/officeDocument/2006/relationships/hyperlink" Target="https://podminky.urs.cz/item/CS_URS_2024_02/895931111" TargetMode="External"/><Relationship Id="rId38" Type="http://schemas.openxmlformats.org/officeDocument/2006/relationships/hyperlink" Target="https://podminky.urs.cz/item/CS_URS_2024_02/919732211" TargetMode="External"/><Relationship Id="rId46" Type="http://schemas.openxmlformats.org/officeDocument/2006/relationships/hyperlink" Target="https://podminky.urs.cz/item/CS_URS_2024_02/998225111" TargetMode="External"/><Relationship Id="rId20" Type="http://schemas.openxmlformats.org/officeDocument/2006/relationships/hyperlink" Target="https://podminky.urs.cz/item/CS_URS_2024_02/564861111" TargetMode="External"/><Relationship Id="rId41" Type="http://schemas.openxmlformats.org/officeDocument/2006/relationships/hyperlink" Target="https://podminky.urs.cz/item/CS_URS_2024_02/938902421" TargetMode="External"/></Relationships>
</file>

<file path=xl/worksheets/_rels/sheet4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4_02/273321118" TargetMode="External"/><Relationship Id="rId21" Type="http://schemas.openxmlformats.org/officeDocument/2006/relationships/hyperlink" Target="https://podminky.urs.cz/item/CS_URS_2024_02/182251101" TargetMode="External"/><Relationship Id="rId42" Type="http://schemas.openxmlformats.org/officeDocument/2006/relationships/hyperlink" Target="https://podminky.urs.cz/item/CS_URS_2024_02/564851011" TargetMode="External"/><Relationship Id="rId47" Type="http://schemas.openxmlformats.org/officeDocument/2006/relationships/hyperlink" Target="https://podminky.urs.cz/item/CS_URS_2024_02/564861111" TargetMode="External"/><Relationship Id="rId63" Type="http://schemas.openxmlformats.org/officeDocument/2006/relationships/hyperlink" Target="https://podminky.urs.cz/item/CS_URS_2024_02/997221559" TargetMode="External"/><Relationship Id="rId68" Type="http://schemas.openxmlformats.org/officeDocument/2006/relationships/hyperlink" Target="https://podminky.urs.cz/item/CS_URS_2024_02/711142559" TargetMode="External"/><Relationship Id="rId7" Type="http://schemas.openxmlformats.org/officeDocument/2006/relationships/hyperlink" Target="https://podminky.urs.cz/item/CS_URS_2024_02/121151124" TargetMode="External"/><Relationship Id="rId2" Type="http://schemas.openxmlformats.org/officeDocument/2006/relationships/hyperlink" Target="https://podminky.urs.cz/item/CS_URS_2024_02/112101101" TargetMode="External"/><Relationship Id="rId16" Type="http://schemas.openxmlformats.org/officeDocument/2006/relationships/hyperlink" Target="https://podminky.urs.cz/item/CS_URS_2024_02/174151101" TargetMode="External"/><Relationship Id="rId29" Type="http://schemas.openxmlformats.org/officeDocument/2006/relationships/hyperlink" Target="https://podminky.urs.cz/item/CS_URS_2024_02/273361116" TargetMode="External"/><Relationship Id="rId11" Type="http://schemas.openxmlformats.org/officeDocument/2006/relationships/hyperlink" Target="https://podminky.urs.cz/item/CS_URS_2024_02/162751117" TargetMode="External"/><Relationship Id="rId24" Type="http://schemas.openxmlformats.org/officeDocument/2006/relationships/hyperlink" Target="https://podminky.urs.cz/item/CS_URS_2024_02/213141112" TargetMode="External"/><Relationship Id="rId32" Type="http://schemas.openxmlformats.org/officeDocument/2006/relationships/hyperlink" Target="https://podminky.urs.cz/item/CS_URS_2024_02/389121112" TargetMode="External"/><Relationship Id="rId37" Type="http://schemas.openxmlformats.org/officeDocument/2006/relationships/hyperlink" Target="https://podminky.urs.cz/item/CS_URS_2024_02/421361216" TargetMode="External"/><Relationship Id="rId40" Type="http://schemas.openxmlformats.org/officeDocument/2006/relationships/hyperlink" Target="https://podminky.urs.cz/item/CS_URS_2024_02/462511111" TargetMode="External"/><Relationship Id="rId45" Type="http://schemas.openxmlformats.org/officeDocument/2006/relationships/hyperlink" Target="https://podminky.urs.cz/item/CS_URS_2024_02/564861111" TargetMode="External"/><Relationship Id="rId53" Type="http://schemas.openxmlformats.org/officeDocument/2006/relationships/hyperlink" Target="https://podminky.urs.cz/item/CS_URS_2024_02/573211107" TargetMode="External"/><Relationship Id="rId58" Type="http://schemas.openxmlformats.org/officeDocument/2006/relationships/hyperlink" Target="https://podminky.urs.cz/item/CS_URS_2024_02/919735113" TargetMode="External"/><Relationship Id="rId66" Type="http://schemas.openxmlformats.org/officeDocument/2006/relationships/hyperlink" Target="https://podminky.urs.cz/item/CS_URS_2024_02/711111002" TargetMode="External"/><Relationship Id="rId5" Type="http://schemas.openxmlformats.org/officeDocument/2006/relationships/hyperlink" Target="https://podminky.urs.cz/item/CS_URS_2024_02/112251101" TargetMode="External"/><Relationship Id="rId61" Type="http://schemas.openxmlformats.org/officeDocument/2006/relationships/hyperlink" Target="https://podminky.urs.cz/item/CS_URS_2024_02/997013645" TargetMode="External"/><Relationship Id="rId19" Type="http://schemas.openxmlformats.org/officeDocument/2006/relationships/hyperlink" Target="https://podminky.urs.cz/item/CS_URS_2024_02/181152302" TargetMode="External"/><Relationship Id="rId14" Type="http://schemas.openxmlformats.org/officeDocument/2006/relationships/hyperlink" Target="https://podminky.urs.cz/item/CS_URS_2024_02/171201231" TargetMode="External"/><Relationship Id="rId22" Type="http://schemas.openxmlformats.org/officeDocument/2006/relationships/hyperlink" Target="https://podminky.urs.cz/item/CS_URS_2024_02/182351023" TargetMode="External"/><Relationship Id="rId27" Type="http://schemas.openxmlformats.org/officeDocument/2006/relationships/hyperlink" Target="https://podminky.urs.cz/item/CS_URS_2024_02/273351121" TargetMode="External"/><Relationship Id="rId30" Type="http://schemas.openxmlformats.org/officeDocument/2006/relationships/hyperlink" Target="https://podminky.urs.cz/item/CS_URS_2024_02/274354111" TargetMode="External"/><Relationship Id="rId35" Type="http://schemas.openxmlformats.org/officeDocument/2006/relationships/hyperlink" Target="https://podminky.urs.cz/item/CS_URS_2024_02/421351112" TargetMode="External"/><Relationship Id="rId43" Type="http://schemas.openxmlformats.org/officeDocument/2006/relationships/hyperlink" Target="https://podminky.urs.cz/item/CS_URS_2024_02/564851111" TargetMode="External"/><Relationship Id="rId48" Type="http://schemas.openxmlformats.org/officeDocument/2006/relationships/hyperlink" Target="https://podminky.urs.cz/item/CS_URS_2024_02/564871111" TargetMode="External"/><Relationship Id="rId56" Type="http://schemas.openxmlformats.org/officeDocument/2006/relationships/hyperlink" Target="https://podminky.urs.cz/item/CS_URS_2024_02/916131213" TargetMode="External"/><Relationship Id="rId64" Type="http://schemas.openxmlformats.org/officeDocument/2006/relationships/hyperlink" Target="https://podminky.urs.cz/item/CS_URS_2024_02/997221873" TargetMode="External"/><Relationship Id="rId69" Type="http://schemas.openxmlformats.org/officeDocument/2006/relationships/hyperlink" Target="https://podminky.urs.cz/item/CS_URS_2024_02/764238404" TargetMode="External"/><Relationship Id="rId8" Type="http://schemas.openxmlformats.org/officeDocument/2006/relationships/hyperlink" Target="https://podminky.urs.cz/item/CS_URS_2024_02/122251106" TargetMode="External"/><Relationship Id="rId51" Type="http://schemas.openxmlformats.org/officeDocument/2006/relationships/hyperlink" Target="https://podminky.urs.cz/item/CS_URS_2024_02/572340112" TargetMode="External"/><Relationship Id="rId3" Type="http://schemas.openxmlformats.org/officeDocument/2006/relationships/hyperlink" Target="https://podminky.urs.cz/item/CS_URS_2024_02/112155115" TargetMode="External"/><Relationship Id="rId12" Type="http://schemas.openxmlformats.org/officeDocument/2006/relationships/hyperlink" Target="https://podminky.urs.cz/item/CS_URS_2024_02/167151101" TargetMode="External"/><Relationship Id="rId17" Type="http://schemas.openxmlformats.org/officeDocument/2006/relationships/hyperlink" Target="https://podminky.urs.cz/item/CS_URS_2024_02/181101131" TargetMode="External"/><Relationship Id="rId25" Type="http://schemas.openxmlformats.org/officeDocument/2006/relationships/hyperlink" Target="https://podminky.urs.cz/item/CS_URS_2024_02/213221111" TargetMode="External"/><Relationship Id="rId33" Type="http://schemas.openxmlformats.org/officeDocument/2006/relationships/hyperlink" Target="https://podminky.urs.cz/item/CS_URS_2024_02/421321107" TargetMode="External"/><Relationship Id="rId38" Type="http://schemas.openxmlformats.org/officeDocument/2006/relationships/hyperlink" Target="https://podminky.urs.cz/item/CS_URS_2024_02/428381311" TargetMode="External"/><Relationship Id="rId46" Type="http://schemas.openxmlformats.org/officeDocument/2006/relationships/hyperlink" Target="https://podminky.urs.cz/item/CS_URS_2024_02/564861111" TargetMode="External"/><Relationship Id="rId59" Type="http://schemas.openxmlformats.org/officeDocument/2006/relationships/hyperlink" Target="https://podminky.urs.cz/item/CS_URS_2024_02/938902112" TargetMode="External"/><Relationship Id="rId67" Type="http://schemas.openxmlformats.org/officeDocument/2006/relationships/hyperlink" Target="https://podminky.urs.cz/item/CS_URS_2024_02/711141559" TargetMode="External"/><Relationship Id="rId20" Type="http://schemas.openxmlformats.org/officeDocument/2006/relationships/hyperlink" Target="https://podminky.urs.cz/item/CS_URS_2024_02/181411131" TargetMode="External"/><Relationship Id="rId41" Type="http://schemas.openxmlformats.org/officeDocument/2006/relationships/hyperlink" Target="https://podminky.urs.cz/item/CS_URS_2024_02/564752113" TargetMode="External"/><Relationship Id="rId54" Type="http://schemas.openxmlformats.org/officeDocument/2006/relationships/hyperlink" Target="https://podminky.urs.cz/item/CS_URS_2024_02/577134121" TargetMode="External"/><Relationship Id="rId62" Type="http://schemas.openxmlformats.org/officeDocument/2006/relationships/hyperlink" Target="https://podminky.urs.cz/item/CS_URS_2024_02/997221551" TargetMode="External"/><Relationship Id="rId70" Type="http://schemas.openxmlformats.org/officeDocument/2006/relationships/drawing" Target="../drawings/drawing4.xml"/><Relationship Id="rId1" Type="http://schemas.openxmlformats.org/officeDocument/2006/relationships/hyperlink" Target="https://podminky.urs.cz/item/CS_URS_2024_02/111211201" TargetMode="External"/><Relationship Id="rId6" Type="http://schemas.openxmlformats.org/officeDocument/2006/relationships/hyperlink" Target="https://podminky.urs.cz/item/CS_URS_2024_02/113107442" TargetMode="External"/><Relationship Id="rId15" Type="http://schemas.openxmlformats.org/officeDocument/2006/relationships/hyperlink" Target="https://podminky.urs.cz/item/CS_URS_2024_02/171251201" TargetMode="External"/><Relationship Id="rId23" Type="http://schemas.openxmlformats.org/officeDocument/2006/relationships/hyperlink" Target="https://podminky.urs.cz/item/CS_URS_2024_02/212755213" TargetMode="External"/><Relationship Id="rId28" Type="http://schemas.openxmlformats.org/officeDocument/2006/relationships/hyperlink" Target="https://podminky.urs.cz/item/CS_URS_2024_02/273351122" TargetMode="External"/><Relationship Id="rId36" Type="http://schemas.openxmlformats.org/officeDocument/2006/relationships/hyperlink" Target="https://podminky.urs.cz/item/CS_URS_2024_02/421351212" TargetMode="External"/><Relationship Id="rId49" Type="http://schemas.openxmlformats.org/officeDocument/2006/relationships/hyperlink" Target="https://podminky.urs.cz/item/CS_URS_2024_02/565155121" TargetMode="External"/><Relationship Id="rId57" Type="http://schemas.openxmlformats.org/officeDocument/2006/relationships/hyperlink" Target="https://podminky.urs.cz/item/CS_URS_2024_02/919732211" TargetMode="External"/><Relationship Id="rId10" Type="http://schemas.openxmlformats.org/officeDocument/2006/relationships/hyperlink" Target="https://podminky.urs.cz/item/CS_URS_2024_02/162551107" TargetMode="External"/><Relationship Id="rId31" Type="http://schemas.openxmlformats.org/officeDocument/2006/relationships/hyperlink" Target="https://podminky.urs.cz/item/CS_URS_2024_02/274354211" TargetMode="External"/><Relationship Id="rId44" Type="http://schemas.openxmlformats.org/officeDocument/2006/relationships/hyperlink" Target="https://podminky.urs.cz/item/CS_URS_2024_02/564861111" TargetMode="External"/><Relationship Id="rId52" Type="http://schemas.openxmlformats.org/officeDocument/2006/relationships/hyperlink" Target="https://podminky.urs.cz/item/CS_URS_2024_02/573111111" TargetMode="External"/><Relationship Id="rId60" Type="http://schemas.openxmlformats.org/officeDocument/2006/relationships/hyperlink" Target="https://podminky.urs.cz/item/CS_URS_2024_02/977141132" TargetMode="External"/><Relationship Id="rId65" Type="http://schemas.openxmlformats.org/officeDocument/2006/relationships/hyperlink" Target="https://podminky.urs.cz/item/CS_URS_2024_02/998225111" TargetMode="External"/><Relationship Id="rId4" Type="http://schemas.openxmlformats.org/officeDocument/2006/relationships/hyperlink" Target="https://podminky.urs.cz/item/CS_URS_2024_02/112155311" TargetMode="External"/><Relationship Id="rId9" Type="http://schemas.openxmlformats.org/officeDocument/2006/relationships/hyperlink" Target="https://podminky.urs.cz/item/CS_URS_2024_02/162351103" TargetMode="External"/><Relationship Id="rId13" Type="http://schemas.openxmlformats.org/officeDocument/2006/relationships/hyperlink" Target="https://podminky.urs.cz/item/CS_URS_2024_02/171151103" TargetMode="External"/><Relationship Id="rId18" Type="http://schemas.openxmlformats.org/officeDocument/2006/relationships/hyperlink" Target="https://podminky.urs.cz/item/CS_URS_2024_02/181111112" TargetMode="External"/><Relationship Id="rId39" Type="http://schemas.openxmlformats.org/officeDocument/2006/relationships/hyperlink" Target="https://podminky.urs.cz/item/CS_URS_2024_02/458311121" TargetMode="External"/><Relationship Id="rId34" Type="http://schemas.openxmlformats.org/officeDocument/2006/relationships/hyperlink" Target="https://podminky.urs.cz/item/CS_URS_2024_02/421321107" TargetMode="External"/><Relationship Id="rId50" Type="http://schemas.openxmlformats.org/officeDocument/2006/relationships/hyperlink" Target="https://podminky.urs.cz/item/CS_URS_2024_02/569831111" TargetMode="External"/><Relationship Id="rId55" Type="http://schemas.openxmlformats.org/officeDocument/2006/relationships/hyperlink" Target="https://podminky.urs.cz/item/CS_URS_2024_02/912211111.1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9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346"/>
      <c r="AS2" s="346"/>
      <c r="AT2" s="346"/>
      <c r="AU2" s="346"/>
      <c r="AV2" s="346"/>
      <c r="AW2" s="346"/>
      <c r="AX2" s="346"/>
      <c r="AY2" s="346"/>
      <c r="AZ2" s="346"/>
      <c r="BA2" s="346"/>
      <c r="BB2" s="346"/>
      <c r="BC2" s="346"/>
      <c r="BD2" s="346"/>
      <c r="BE2" s="346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310" t="s">
        <v>14</v>
      </c>
      <c r="L5" s="311"/>
      <c r="M5" s="311"/>
      <c r="N5" s="311"/>
      <c r="O5" s="311"/>
      <c r="P5" s="311"/>
      <c r="Q5" s="311"/>
      <c r="R5" s="311"/>
      <c r="S5" s="311"/>
      <c r="T5" s="311"/>
      <c r="U5" s="311"/>
      <c r="V5" s="311"/>
      <c r="W5" s="311"/>
      <c r="X5" s="311"/>
      <c r="Y5" s="311"/>
      <c r="Z5" s="311"/>
      <c r="AA5" s="311"/>
      <c r="AB5" s="311"/>
      <c r="AC5" s="311"/>
      <c r="AD5" s="311"/>
      <c r="AE5" s="311"/>
      <c r="AF5" s="311"/>
      <c r="AG5" s="311"/>
      <c r="AH5" s="311"/>
      <c r="AI5" s="311"/>
      <c r="AJ5" s="311"/>
      <c r="AK5" s="311"/>
      <c r="AL5" s="311"/>
      <c r="AM5" s="311"/>
      <c r="AN5" s="311"/>
      <c r="AO5" s="311"/>
      <c r="AP5" s="22"/>
      <c r="AQ5" s="22"/>
      <c r="AR5" s="20"/>
      <c r="BE5" s="307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312" t="s">
        <v>17</v>
      </c>
      <c r="L6" s="311"/>
      <c r="M6" s="311"/>
      <c r="N6" s="311"/>
      <c r="O6" s="311"/>
      <c r="P6" s="311"/>
      <c r="Q6" s="311"/>
      <c r="R6" s="311"/>
      <c r="S6" s="311"/>
      <c r="T6" s="311"/>
      <c r="U6" s="311"/>
      <c r="V6" s="311"/>
      <c r="W6" s="311"/>
      <c r="X6" s="311"/>
      <c r="Y6" s="311"/>
      <c r="Z6" s="311"/>
      <c r="AA6" s="311"/>
      <c r="AB6" s="311"/>
      <c r="AC6" s="311"/>
      <c r="AD6" s="311"/>
      <c r="AE6" s="311"/>
      <c r="AF6" s="311"/>
      <c r="AG6" s="311"/>
      <c r="AH6" s="311"/>
      <c r="AI6" s="311"/>
      <c r="AJ6" s="311"/>
      <c r="AK6" s="311"/>
      <c r="AL6" s="311"/>
      <c r="AM6" s="311"/>
      <c r="AN6" s="311"/>
      <c r="AO6" s="311"/>
      <c r="AP6" s="22"/>
      <c r="AQ6" s="22"/>
      <c r="AR6" s="20"/>
      <c r="BE6" s="308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19</v>
      </c>
      <c r="AO7" s="22"/>
      <c r="AP7" s="22"/>
      <c r="AQ7" s="22"/>
      <c r="AR7" s="20"/>
      <c r="BE7" s="308"/>
      <c r="BS7" s="17" t="s">
        <v>6</v>
      </c>
    </row>
    <row r="8" spans="1:74" s="1" customFormat="1" ht="12" customHeight="1">
      <c r="B8" s="21"/>
      <c r="C8" s="22"/>
      <c r="D8" s="29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23</v>
      </c>
      <c r="AL8" s="22"/>
      <c r="AM8" s="22"/>
      <c r="AN8" s="30" t="s">
        <v>24</v>
      </c>
      <c r="AO8" s="22"/>
      <c r="AP8" s="22"/>
      <c r="AQ8" s="22"/>
      <c r="AR8" s="20"/>
      <c r="BE8" s="308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08"/>
      <c r="BS9" s="17" t="s">
        <v>6</v>
      </c>
    </row>
    <row r="10" spans="1:74" s="1" customFormat="1" ht="12" customHeight="1">
      <c r="B10" s="21"/>
      <c r="C10" s="22"/>
      <c r="D10" s="29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08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22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27</v>
      </c>
      <c r="AL11" s="22"/>
      <c r="AM11" s="22"/>
      <c r="AN11" s="27" t="s">
        <v>19</v>
      </c>
      <c r="AO11" s="22"/>
      <c r="AP11" s="22"/>
      <c r="AQ11" s="22"/>
      <c r="AR11" s="20"/>
      <c r="BE11" s="308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08"/>
      <c r="BS12" s="17" t="s">
        <v>6</v>
      </c>
    </row>
    <row r="13" spans="1:74" s="1" customFormat="1" ht="12" customHeight="1">
      <c r="B13" s="21"/>
      <c r="C13" s="22"/>
      <c r="D13" s="29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26</v>
      </c>
      <c r="AL13" s="22"/>
      <c r="AM13" s="22"/>
      <c r="AN13" s="31" t="s">
        <v>29</v>
      </c>
      <c r="AO13" s="22"/>
      <c r="AP13" s="22"/>
      <c r="AQ13" s="22"/>
      <c r="AR13" s="20"/>
      <c r="BE13" s="308"/>
      <c r="BS13" s="17" t="s">
        <v>6</v>
      </c>
    </row>
    <row r="14" spans="1:74" ht="12.75">
      <c r="B14" s="21"/>
      <c r="C14" s="22"/>
      <c r="D14" s="22"/>
      <c r="E14" s="313" t="s">
        <v>29</v>
      </c>
      <c r="F14" s="314"/>
      <c r="G14" s="314"/>
      <c r="H14" s="314"/>
      <c r="I14" s="314"/>
      <c r="J14" s="314"/>
      <c r="K14" s="314"/>
      <c r="L14" s="314"/>
      <c r="M14" s="314"/>
      <c r="N14" s="314"/>
      <c r="O14" s="314"/>
      <c r="P14" s="314"/>
      <c r="Q14" s="314"/>
      <c r="R14" s="314"/>
      <c r="S14" s="314"/>
      <c r="T14" s="314"/>
      <c r="U14" s="314"/>
      <c r="V14" s="314"/>
      <c r="W14" s="314"/>
      <c r="X14" s="314"/>
      <c r="Y14" s="314"/>
      <c r="Z14" s="314"/>
      <c r="AA14" s="314"/>
      <c r="AB14" s="314"/>
      <c r="AC14" s="314"/>
      <c r="AD14" s="314"/>
      <c r="AE14" s="314"/>
      <c r="AF14" s="314"/>
      <c r="AG14" s="314"/>
      <c r="AH14" s="314"/>
      <c r="AI14" s="314"/>
      <c r="AJ14" s="314"/>
      <c r="AK14" s="29" t="s">
        <v>27</v>
      </c>
      <c r="AL14" s="22"/>
      <c r="AM14" s="22"/>
      <c r="AN14" s="31" t="s">
        <v>29</v>
      </c>
      <c r="AO14" s="22"/>
      <c r="AP14" s="22"/>
      <c r="AQ14" s="22"/>
      <c r="AR14" s="20"/>
      <c r="BE14" s="308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08"/>
      <c r="BS15" s="17" t="s">
        <v>4</v>
      </c>
    </row>
    <row r="16" spans="1:74" s="1" customFormat="1" ht="12" customHeight="1">
      <c r="B16" s="21"/>
      <c r="C16" s="22"/>
      <c r="D16" s="29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08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22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27</v>
      </c>
      <c r="AL17" s="22"/>
      <c r="AM17" s="22"/>
      <c r="AN17" s="27" t="s">
        <v>19</v>
      </c>
      <c r="AO17" s="22"/>
      <c r="AP17" s="22"/>
      <c r="AQ17" s="22"/>
      <c r="AR17" s="20"/>
      <c r="BE17" s="308"/>
      <c r="BS17" s="17" t="s">
        <v>31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08"/>
      <c r="BS18" s="17" t="s">
        <v>6</v>
      </c>
    </row>
    <row r="19" spans="1:71" s="1" customFormat="1" ht="12" customHeight="1">
      <c r="B19" s="21"/>
      <c r="C19" s="22"/>
      <c r="D19" s="29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08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22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27</v>
      </c>
      <c r="AL20" s="22"/>
      <c r="AM20" s="22"/>
      <c r="AN20" s="27" t="s">
        <v>19</v>
      </c>
      <c r="AO20" s="22"/>
      <c r="AP20" s="22"/>
      <c r="AQ20" s="22"/>
      <c r="AR20" s="20"/>
      <c r="BE20" s="308"/>
      <c r="BS20" s="17" t="s">
        <v>4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08"/>
    </row>
    <row r="22" spans="1:71" s="1" customFormat="1" ht="12" customHeight="1">
      <c r="B22" s="21"/>
      <c r="C22" s="22"/>
      <c r="D22" s="29" t="s">
        <v>33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08"/>
    </row>
    <row r="23" spans="1:71" s="1" customFormat="1" ht="47.25" customHeight="1">
      <c r="B23" s="21"/>
      <c r="C23" s="22"/>
      <c r="D23" s="22"/>
      <c r="E23" s="315" t="s">
        <v>34</v>
      </c>
      <c r="F23" s="315"/>
      <c r="G23" s="315"/>
      <c r="H23" s="315"/>
      <c r="I23" s="315"/>
      <c r="J23" s="315"/>
      <c r="K23" s="315"/>
      <c r="L23" s="315"/>
      <c r="M23" s="315"/>
      <c r="N23" s="315"/>
      <c r="O23" s="315"/>
      <c r="P23" s="315"/>
      <c r="Q23" s="315"/>
      <c r="R23" s="315"/>
      <c r="S23" s="315"/>
      <c r="T23" s="315"/>
      <c r="U23" s="315"/>
      <c r="V23" s="315"/>
      <c r="W23" s="315"/>
      <c r="X23" s="315"/>
      <c r="Y23" s="315"/>
      <c r="Z23" s="315"/>
      <c r="AA23" s="315"/>
      <c r="AB23" s="315"/>
      <c r="AC23" s="315"/>
      <c r="AD23" s="315"/>
      <c r="AE23" s="315"/>
      <c r="AF23" s="315"/>
      <c r="AG23" s="315"/>
      <c r="AH23" s="315"/>
      <c r="AI23" s="315"/>
      <c r="AJ23" s="315"/>
      <c r="AK23" s="315"/>
      <c r="AL23" s="315"/>
      <c r="AM23" s="315"/>
      <c r="AN23" s="315"/>
      <c r="AO23" s="22"/>
      <c r="AP23" s="22"/>
      <c r="AQ23" s="22"/>
      <c r="AR23" s="20"/>
      <c r="BE23" s="308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08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308"/>
    </row>
    <row r="26" spans="1:71" s="2" customFormat="1" ht="25.9" customHeight="1">
      <c r="A26" s="34"/>
      <c r="B26" s="35"/>
      <c r="C26" s="36"/>
      <c r="D26" s="37" t="s">
        <v>35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16">
        <f>ROUND(AG54,2)</f>
        <v>0</v>
      </c>
      <c r="AL26" s="317"/>
      <c r="AM26" s="317"/>
      <c r="AN26" s="317"/>
      <c r="AO26" s="317"/>
      <c r="AP26" s="36"/>
      <c r="AQ26" s="36"/>
      <c r="AR26" s="39"/>
      <c r="BE26" s="308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308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18" t="s">
        <v>36</v>
      </c>
      <c r="M28" s="318"/>
      <c r="N28" s="318"/>
      <c r="O28" s="318"/>
      <c r="P28" s="318"/>
      <c r="Q28" s="36"/>
      <c r="R28" s="36"/>
      <c r="S28" s="36"/>
      <c r="T28" s="36"/>
      <c r="U28" s="36"/>
      <c r="V28" s="36"/>
      <c r="W28" s="318" t="s">
        <v>37</v>
      </c>
      <c r="X28" s="318"/>
      <c r="Y28" s="318"/>
      <c r="Z28" s="318"/>
      <c r="AA28" s="318"/>
      <c r="AB28" s="318"/>
      <c r="AC28" s="318"/>
      <c r="AD28" s="318"/>
      <c r="AE28" s="318"/>
      <c r="AF28" s="36"/>
      <c r="AG28" s="36"/>
      <c r="AH28" s="36"/>
      <c r="AI28" s="36"/>
      <c r="AJ28" s="36"/>
      <c r="AK28" s="318" t="s">
        <v>38</v>
      </c>
      <c r="AL28" s="318"/>
      <c r="AM28" s="318"/>
      <c r="AN28" s="318"/>
      <c r="AO28" s="318"/>
      <c r="AP28" s="36"/>
      <c r="AQ28" s="36"/>
      <c r="AR28" s="39"/>
      <c r="BE28" s="308"/>
    </row>
    <row r="29" spans="1:71" s="3" customFormat="1" ht="14.45" customHeight="1">
      <c r="B29" s="40"/>
      <c r="C29" s="41"/>
      <c r="D29" s="29" t="s">
        <v>39</v>
      </c>
      <c r="E29" s="41"/>
      <c r="F29" s="29" t="s">
        <v>40</v>
      </c>
      <c r="G29" s="41"/>
      <c r="H29" s="41"/>
      <c r="I29" s="41"/>
      <c r="J29" s="41"/>
      <c r="K29" s="41"/>
      <c r="L29" s="321">
        <v>0.21</v>
      </c>
      <c r="M29" s="320"/>
      <c r="N29" s="320"/>
      <c r="O29" s="320"/>
      <c r="P29" s="320"/>
      <c r="Q29" s="41"/>
      <c r="R29" s="41"/>
      <c r="S29" s="41"/>
      <c r="T29" s="41"/>
      <c r="U29" s="41"/>
      <c r="V29" s="41"/>
      <c r="W29" s="319">
        <f>ROUND(AZ54, 2)</f>
        <v>0</v>
      </c>
      <c r="X29" s="320"/>
      <c r="Y29" s="320"/>
      <c r="Z29" s="320"/>
      <c r="AA29" s="320"/>
      <c r="AB29" s="320"/>
      <c r="AC29" s="320"/>
      <c r="AD29" s="320"/>
      <c r="AE29" s="320"/>
      <c r="AF29" s="41"/>
      <c r="AG29" s="41"/>
      <c r="AH29" s="41"/>
      <c r="AI29" s="41"/>
      <c r="AJ29" s="41"/>
      <c r="AK29" s="319">
        <f>ROUND(AV54, 2)</f>
        <v>0</v>
      </c>
      <c r="AL29" s="320"/>
      <c r="AM29" s="320"/>
      <c r="AN29" s="320"/>
      <c r="AO29" s="320"/>
      <c r="AP29" s="41"/>
      <c r="AQ29" s="41"/>
      <c r="AR29" s="42"/>
      <c r="BE29" s="309"/>
    </row>
    <row r="30" spans="1:71" s="3" customFormat="1" ht="14.45" customHeight="1">
      <c r="B30" s="40"/>
      <c r="C30" s="41"/>
      <c r="D30" s="41"/>
      <c r="E30" s="41"/>
      <c r="F30" s="29" t="s">
        <v>41</v>
      </c>
      <c r="G30" s="41"/>
      <c r="H30" s="41"/>
      <c r="I30" s="41"/>
      <c r="J30" s="41"/>
      <c r="K30" s="41"/>
      <c r="L30" s="321">
        <v>0.12</v>
      </c>
      <c r="M30" s="320"/>
      <c r="N30" s="320"/>
      <c r="O30" s="320"/>
      <c r="P30" s="320"/>
      <c r="Q30" s="41"/>
      <c r="R30" s="41"/>
      <c r="S30" s="41"/>
      <c r="T30" s="41"/>
      <c r="U30" s="41"/>
      <c r="V30" s="41"/>
      <c r="W30" s="319">
        <f>ROUND(BA54, 2)</f>
        <v>0</v>
      </c>
      <c r="X30" s="320"/>
      <c r="Y30" s="320"/>
      <c r="Z30" s="320"/>
      <c r="AA30" s="320"/>
      <c r="AB30" s="320"/>
      <c r="AC30" s="320"/>
      <c r="AD30" s="320"/>
      <c r="AE30" s="320"/>
      <c r="AF30" s="41"/>
      <c r="AG30" s="41"/>
      <c r="AH30" s="41"/>
      <c r="AI30" s="41"/>
      <c r="AJ30" s="41"/>
      <c r="AK30" s="319">
        <f>ROUND(AW54, 2)</f>
        <v>0</v>
      </c>
      <c r="AL30" s="320"/>
      <c r="AM30" s="320"/>
      <c r="AN30" s="320"/>
      <c r="AO30" s="320"/>
      <c r="AP30" s="41"/>
      <c r="AQ30" s="41"/>
      <c r="AR30" s="42"/>
      <c r="BE30" s="309"/>
    </row>
    <row r="31" spans="1:71" s="3" customFormat="1" ht="14.45" hidden="1" customHeight="1">
      <c r="B31" s="40"/>
      <c r="C31" s="41"/>
      <c r="D31" s="41"/>
      <c r="E31" s="41"/>
      <c r="F31" s="29" t="s">
        <v>42</v>
      </c>
      <c r="G31" s="41"/>
      <c r="H31" s="41"/>
      <c r="I31" s="41"/>
      <c r="J31" s="41"/>
      <c r="K31" s="41"/>
      <c r="L31" s="321">
        <v>0.21</v>
      </c>
      <c r="M31" s="320"/>
      <c r="N31" s="320"/>
      <c r="O31" s="320"/>
      <c r="P31" s="320"/>
      <c r="Q31" s="41"/>
      <c r="R31" s="41"/>
      <c r="S31" s="41"/>
      <c r="T31" s="41"/>
      <c r="U31" s="41"/>
      <c r="V31" s="41"/>
      <c r="W31" s="319">
        <f>ROUND(BB54, 2)</f>
        <v>0</v>
      </c>
      <c r="X31" s="320"/>
      <c r="Y31" s="320"/>
      <c r="Z31" s="320"/>
      <c r="AA31" s="320"/>
      <c r="AB31" s="320"/>
      <c r="AC31" s="320"/>
      <c r="AD31" s="320"/>
      <c r="AE31" s="320"/>
      <c r="AF31" s="41"/>
      <c r="AG31" s="41"/>
      <c r="AH31" s="41"/>
      <c r="AI31" s="41"/>
      <c r="AJ31" s="41"/>
      <c r="AK31" s="319">
        <v>0</v>
      </c>
      <c r="AL31" s="320"/>
      <c r="AM31" s="320"/>
      <c r="AN31" s="320"/>
      <c r="AO31" s="320"/>
      <c r="AP31" s="41"/>
      <c r="AQ31" s="41"/>
      <c r="AR31" s="42"/>
      <c r="BE31" s="309"/>
    </row>
    <row r="32" spans="1:71" s="3" customFormat="1" ht="14.45" hidden="1" customHeight="1">
      <c r="B32" s="40"/>
      <c r="C32" s="41"/>
      <c r="D32" s="41"/>
      <c r="E32" s="41"/>
      <c r="F32" s="29" t="s">
        <v>43</v>
      </c>
      <c r="G32" s="41"/>
      <c r="H32" s="41"/>
      <c r="I32" s="41"/>
      <c r="J32" s="41"/>
      <c r="K32" s="41"/>
      <c r="L32" s="321">
        <v>0.12</v>
      </c>
      <c r="M32" s="320"/>
      <c r="N32" s="320"/>
      <c r="O32" s="320"/>
      <c r="P32" s="320"/>
      <c r="Q32" s="41"/>
      <c r="R32" s="41"/>
      <c r="S32" s="41"/>
      <c r="T32" s="41"/>
      <c r="U32" s="41"/>
      <c r="V32" s="41"/>
      <c r="W32" s="319">
        <f>ROUND(BC54, 2)</f>
        <v>0</v>
      </c>
      <c r="X32" s="320"/>
      <c r="Y32" s="320"/>
      <c r="Z32" s="320"/>
      <c r="AA32" s="320"/>
      <c r="AB32" s="320"/>
      <c r="AC32" s="320"/>
      <c r="AD32" s="320"/>
      <c r="AE32" s="320"/>
      <c r="AF32" s="41"/>
      <c r="AG32" s="41"/>
      <c r="AH32" s="41"/>
      <c r="AI32" s="41"/>
      <c r="AJ32" s="41"/>
      <c r="AK32" s="319">
        <v>0</v>
      </c>
      <c r="AL32" s="320"/>
      <c r="AM32" s="320"/>
      <c r="AN32" s="320"/>
      <c r="AO32" s="320"/>
      <c r="AP32" s="41"/>
      <c r="AQ32" s="41"/>
      <c r="AR32" s="42"/>
      <c r="BE32" s="309"/>
    </row>
    <row r="33" spans="1:57" s="3" customFormat="1" ht="14.45" hidden="1" customHeight="1">
      <c r="B33" s="40"/>
      <c r="C33" s="41"/>
      <c r="D33" s="41"/>
      <c r="E33" s="41"/>
      <c r="F33" s="29" t="s">
        <v>44</v>
      </c>
      <c r="G33" s="41"/>
      <c r="H33" s="41"/>
      <c r="I33" s="41"/>
      <c r="J33" s="41"/>
      <c r="K33" s="41"/>
      <c r="L33" s="321">
        <v>0</v>
      </c>
      <c r="M33" s="320"/>
      <c r="N33" s="320"/>
      <c r="O33" s="320"/>
      <c r="P33" s="320"/>
      <c r="Q33" s="41"/>
      <c r="R33" s="41"/>
      <c r="S33" s="41"/>
      <c r="T33" s="41"/>
      <c r="U33" s="41"/>
      <c r="V33" s="41"/>
      <c r="W33" s="319">
        <f>ROUND(BD54, 2)</f>
        <v>0</v>
      </c>
      <c r="X33" s="320"/>
      <c r="Y33" s="320"/>
      <c r="Z33" s="320"/>
      <c r="AA33" s="320"/>
      <c r="AB33" s="320"/>
      <c r="AC33" s="320"/>
      <c r="AD33" s="320"/>
      <c r="AE33" s="320"/>
      <c r="AF33" s="41"/>
      <c r="AG33" s="41"/>
      <c r="AH33" s="41"/>
      <c r="AI33" s="41"/>
      <c r="AJ33" s="41"/>
      <c r="AK33" s="319">
        <v>0</v>
      </c>
      <c r="AL33" s="320"/>
      <c r="AM33" s="320"/>
      <c r="AN33" s="320"/>
      <c r="AO33" s="320"/>
      <c r="AP33" s="41"/>
      <c r="AQ33" s="41"/>
      <c r="AR33" s="42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34"/>
    </row>
    <row r="35" spans="1:57" s="2" customFormat="1" ht="25.9" customHeight="1">
      <c r="A35" s="34"/>
      <c r="B35" s="35"/>
      <c r="C35" s="43"/>
      <c r="D35" s="44" t="s">
        <v>45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46</v>
      </c>
      <c r="U35" s="45"/>
      <c r="V35" s="45"/>
      <c r="W35" s="45"/>
      <c r="X35" s="322" t="s">
        <v>47</v>
      </c>
      <c r="Y35" s="323"/>
      <c r="Z35" s="323"/>
      <c r="AA35" s="323"/>
      <c r="AB35" s="323"/>
      <c r="AC35" s="45"/>
      <c r="AD35" s="45"/>
      <c r="AE35" s="45"/>
      <c r="AF35" s="45"/>
      <c r="AG35" s="45"/>
      <c r="AH35" s="45"/>
      <c r="AI35" s="45"/>
      <c r="AJ35" s="45"/>
      <c r="AK35" s="324">
        <f>SUM(AK26:AK33)</f>
        <v>0</v>
      </c>
      <c r="AL35" s="323"/>
      <c r="AM35" s="323"/>
      <c r="AN35" s="323"/>
      <c r="AO35" s="325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6.95" customHeight="1">
      <c r="A37" s="34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39"/>
      <c r="BE37" s="34"/>
    </row>
    <row r="41" spans="1:57" s="2" customFormat="1" ht="6.95" customHeight="1">
      <c r="A41" s="34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39"/>
      <c r="BE41" s="34"/>
    </row>
    <row r="42" spans="1:57" s="2" customFormat="1" ht="24.95" customHeight="1">
      <c r="A42" s="34"/>
      <c r="B42" s="35"/>
      <c r="C42" s="23" t="s">
        <v>48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9"/>
      <c r="BE42" s="34"/>
    </row>
    <row r="43" spans="1:57" s="2" customFormat="1" ht="6.95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9"/>
      <c r="BE43" s="34"/>
    </row>
    <row r="44" spans="1:57" s="4" customFormat="1" ht="12" customHeight="1">
      <c r="B44" s="51"/>
      <c r="C44" s="29" t="s">
        <v>13</v>
      </c>
      <c r="D44" s="52"/>
      <c r="E44" s="52"/>
      <c r="F44" s="52"/>
      <c r="G44" s="52"/>
      <c r="H44" s="52"/>
      <c r="I44" s="52"/>
      <c r="J44" s="52"/>
      <c r="K44" s="52"/>
      <c r="L44" s="52" t="str">
        <f>K5</f>
        <v>20241101</v>
      </c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3"/>
    </row>
    <row r="45" spans="1:57" s="5" customFormat="1" ht="36.950000000000003" customHeight="1">
      <c r="B45" s="54"/>
      <c r="C45" s="55" t="s">
        <v>16</v>
      </c>
      <c r="D45" s="56"/>
      <c r="E45" s="56"/>
      <c r="F45" s="56"/>
      <c r="G45" s="56"/>
      <c r="H45" s="56"/>
      <c r="I45" s="56"/>
      <c r="J45" s="56"/>
      <c r="K45" s="56"/>
      <c r="L45" s="326" t="str">
        <f>K6</f>
        <v>Polní cesta Krajníčko C9</v>
      </c>
      <c r="M45" s="327"/>
      <c r="N45" s="327"/>
      <c r="O45" s="327"/>
      <c r="P45" s="327"/>
      <c r="Q45" s="327"/>
      <c r="R45" s="327"/>
      <c r="S45" s="327"/>
      <c r="T45" s="327"/>
      <c r="U45" s="327"/>
      <c r="V45" s="327"/>
      <c r="W45" s="327"/>
      <c r="X45" s="327"/>
      <c r="Y45" s="327"/>
      <c r="Z45" s="327"/>
      <c r="AA45" s="327"/>
      <c r="AB45" s="327"/>
      <c r="AC45" s="327"/>
      <c r="AD45" s="327"/>
      <c r="AE45" s="327"/>
      <c r="AF45" s="327"/>
      <c r="AG45" s="327"/>
      <c r="AH45" s="327"/>
      <c r="AI45" s="327"/>
      <c r="AJ45" s="327"/>
      <c r="AK45" s="327"/>
      <c r="AL45" s="327"/>
      <c r="AM45" s="327"/>
      <c r="AN45" s="327"/>
      <c r="AO45" s="327"/>
      <c r="AP45" s="56"/>
      <c r="AQ45" s="56"/>
      <c r="AR45" s="57"/>
    </row>
    <row r="46" spans="1:57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9"/>
      <c r="BE46" s="34"/>
    </row>
    <row r="47" spans="1:57" s="2" customFormat="1" ht="12" customHeight="1">
      <c r="A47" s="34"/>
      <c r="B47" s="35"/>
      <c r="C47" s="29" t="s">
        <v>21</v>
      </c>
      <c r="D47" s="36"/>
      <c r="E47" s="36"/>
      <c r="F47" s="36"/>
      <c r="G47" s="36"/>
      <c r="H47" s="36"/>
      <c r="I47" s="36"/>
      <c r="J47" s="36"/>
      <c r="K47" s="36"/>
      <c r="L47" s="58" t="str">
        <f>IF(K8="","",K8)</f>
        <v xml:space="preserve"> 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9" t="s">
        <v>23</v>
      </c>
      <c r="AJ47" s="36"/>
      <c r="AK47" s="36"/>
      <c r="AL47" s="36"/>
      <c r="AM47" s="328" t="str">
        <f>IF(AN8= "","",AN8)</f>
        <v>14. 4. 2022</v>
      </c>
      <c r="AN47" s="328"/>
      <c r="AO47" s="36"/>
      <c r="AP47" s="36"/>
      <c r="AQ47" s="36"/>
      <c r="AR47" s="39"/>
      <c r="BE47" s="34"/>
    </row>
    <row r="48" spans="1:57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9"/>
      <c r="BE48" s="34"/>
    </row>
    <row r="49" spans="1:91" s="2" customFormat="1" ht="15.2" customHeight="1">
      <c r="A49" s="34"/>
      <c r="B49" s="35"/>
      <c r="C49" s="29" t="s">
        <v>25</v>
      </c>
      <c r="D49" s="36"/>
      <c r="E49" s="36"/>
      <c r="F49" s="36"/>
      <c r="G49" s="36"/>
      <c r="H49" s="36"/>
      <c r="I49" s="36"/>
      <c r="J49" s="36"/>
      <c r="K49" s="36"/>
      <c r="L49" s="52" t="str">
        <f>IF(E11= "","",E11)</f>
        <v xml:space="preserve"> 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9" t="s">
        <v>30</v>
      </c>
      <c r="AJ49" s="36"/>
      <c r="AK49" s="36"/>
      <c r="AL49" s="36"/>
      <c r="AM49" s="329" t="str">
        <f>IF(E17="","",E17)</f>
        <v xml:space="preserve"> </v>
      </c>
      <c r="AN49" s="330"/>
      <c r="AO49" s="330"/>
      <c r="AP49" s="330"/>
      <c r="AQ49" s="36"/>
      <c r="AR49" s="39"/>
      <c r="AS49" s="331" t="s">
        <v>49</v>
      </c>
      <c r="AT49" s="332"/>
      <c r="AU49" s="60"/>
      <c r="AV49" s="60"/>
      <c r="AW49" s="60"/>
      <c r="AX49" s="60"/>
      <c r="AY49" s="60"/>
      <c r="AZ49" s="60"/>
      <c r="BA49" s="60"/>
      <c r="BB49" s="60"/>
      <c r="BC49" s="60"/>
      <c r="BD49" s="61"/>
      <c r="BE49" s="34"/>
    </row>
    <row r="50" spans="1:91" s="2" customFormat="1" ht="15.2" customHeight="1">
      <c r="A50" s="34"/>
      <c r="B50" s="35"/>
      <c r="C50" s="29" t="s">
        <v>28</v>
      </c>
      <c r="D50" s="36"/>
      <c r="E50" s="36"/>
      <c r="F50" s="36"/>
      <c r="G50" s="36"/>
      <c r="H50" s="36"/>
      <c r="I50" s="36"/>
      <c r="J50" s="36"/>
      <c r="K50" s="36"/>
      <c r="L50" s="52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9" t="s">
        <v>32</v>
      </c>
      <c r="AJ50" s="36"/>
      <c r="AK50" s="36"/>
      <c r="AL50" s="36"/>
      <c r="AM50" s="329" t="str">
        <f>IF(E20="","",E20)</f>
        <v xml:space="preserve"> </v>
      </c>
      <c r="AN50" s="330"/>
      <c r="AO50" s="330"/>
      <c r="AP50" s="330"/>
      <c r="AQ50" s="36"/>
      <c r="AR50" s="39"/>
      <c r="AS50" s="333"/>
      <c r="AT50" s="334"/>
      <c r="AU50" s="62"/>
      <c r="AV50" s="62"/>
      <c r="AW50" s="62"/>
      <c r="AX50" s="62"/>
      <c r="AY50" s="62"/>
      <c r="AZ50" s="62"/>
      <c r="BA50" s="62"/>
      <c r="BB50" s="62"/>
      <c r="BC50" s="62"/>
      <c r="BD50" s="63"/>
      <c r="BE50" s="34"/>
    </row>
    <row r="51" spans="1:91" s="2" customFormat="1" ht="10.9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9"/>
      <c r="AS51" s="335"/>
      <c r="AT51" s="336"/>
      <c r="AU51" s="64"/>
      <c r="AV51" s="64"/>
      <c r="AW51" s="64"/>
      <c r="AX51" s="64"/>
      <c r="AY51" s="64"/>
      <c r="AZ51" s="64"/>
      <c r="BA51" s="64"/>
      <c r="BB51" s="64"/>
      <c r="BC51" s="64"/>
      <c r="BD51" s="65"/>
      <c r="BE51" s="34"/>
    </row>
    <row r="52" spans="1:91" s="2" customFormat="1" ht="29.25" customHeight="1">
      <c r="A52" s="34"/>
      <c r="B52" s="35"/>
      <c r="C52" s="337" t="s">
        <v>50</v>
      </c>
      <c r="D52" s="338"/>
      <c r="E52" s="338"/>
      <c r="F52" s="338"/>
      <c r="G52" s="338"/>
      <c r="H52" s="66"/>
      <c r="I52" s="339" t="s">
        <v>51</v>
      </c>
      <c r="J52" s="338"/>
      <c r="K52" s="338"/>
      <c r="L52" s="338"/>
      <c r="M52" s="338"/>
      <c r="N52" s="338"/>
      <c r="O52" s="338"/>
      <c r="P52" s="338"/>
      <c r="Q52" s="338"/>
      <c r="R52" s="338"/>
      <c r="S52" s="338"/>
      <c r="T52" s="338"/>
      <c r="U52" s="338"/>
      <c r="V52" s="338"/>
      <c r="W52" s="338"/>
      <c r="X52" s="338"/>
      <c r="Y52" s="338"/>
      <c r="Z52" s="338"/>
      <c r="AA52" s="338"/>
      <c r="AB52" s="338"/>
      <c r="AC52" s="338"/>
      <c r="AD52" s="338"/>
      <c r="AE52" s="338"/>
      <c r="AF52" s="338"/>
      <c r="AG52" s="340" t="s">
        <v>52</v>
      </c>
      <c r="AH52" s="338"/>
      <c r="AI52" s="338"/>
      <c r="AJ52" s="338"/>
      <c r="AK52" s="338"/>
      <c r="AL52" s="338"/>
      <c r="AM52" s="338"/>
      <c r="AN52" s="339" t="s">
        <v>53</v>
      </c>
      <c r="AO52" s="338"/>
      <c r="AP52" s="338"/>
      <c r="AQ52" s="67" t="s">
        <v>54</v>
      </c>
      <c r="AR52" s="39"/>
      <c r="AS52" s="68" t="s">
        <v>55</v>
      </c>
      <c r="AT52" s="69" t="s">
        <v>56</v>
      </c>
      <c r="AU52" s="69" t="s">
        <v>57</v>
      </c>
      <c r="AV52" s="69" t="s">
        <v>58</v>
      </c>
      <c r="AW52" s="69" t="s">
        <v>59</v>
      </c>
      <c r="AX52" s="69" t="s">
        <v>60</v>
      </c>
      <c r="AY52" s="69" t="s">
        <v>61</v>
      </c>
      <c r="AZ52" s="69" t="s">
        <v>62</v>
      </c>
      <c r="BA52" s="69" t="s">
        <v>63</v>
      </c>
      <c r="BB52" s="69" t="s">
        <v>64</v>
      </c>
      <c r="BC52" s="69" t="s">
        <v>65</v>
      </c>
      <c r="BD52" s="70" t="s">
        <v>66</v>
      </c>
      <c r="BE52" s="34"/>
    </row>
    <row r="53" spans="1:91" s="2" customFormat="1" ht="10.9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9"/>
      <c r="AS53" s="71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3"/>
      <c r="BE53" s="34"/>
    </row>
    <row r="54" spans="1:91" s="6" customFormat="1" ht="32.450000000000003" customHeight="1">
      <c r="B54" s="74"/>
      <c r="C54" s="75" t="s">
        <v>67</v>
      </c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344">
        <f>ROUND(SUM(AG55:AG57),2)</f>
        <v>0</v>
      </c>
      <c r="AH54" s="344"/>
      <c r="AI54" s="344"/>
      <c r="AJ54" s="344"/>
      <c r="AK54" s="344"/>
      <c r="AL54" s="344"/>
      <c r="AM54" s="344"/>
      <c r="AN54" s="345">
        <f>SUM(AG54,AT54)</f>
        <v>0</v>
      </c>
      <c r="AO54" s="345"/>
      <c r="AP54" s="345"/>
      <c r="AQ54" s="78" t="s">
        <v>19</v>
      </c>
      <c r="AR54" s="79"/>
      <c r="AS54" s="80">
        <f>ROUND(SUM(AS55:AS57),2)</f>
        <v>0</v>
      </c>
      <c r="AT54" s="81">
        <f>ROUND(SUM(AV54:AW54),2)</f>
        <v>0</v>
      </c>
      <c r="AU54" s="82">
        <f>ROUND(SUM(AU55:AU57),5)</f>
        <v>0</v>
      </c>
      <c r="AV54" s="81">
        <f>ROUND(AZ54*L29,2)</f>
        <v>0</v>
      </c>
      <c r="AW54" s="81">
        <f>ROUND(BA54*L30,2)</f>
        <v>0</v>
      </c>
      <c r="AX54" s="81">
        <f>ROUND(BB54*L29,2)</f>
        <v>0</v>
      </c>
      <c r="AY54" s="81">
        <f>ROUND(BC54*L30,2)</f>
        <v>0</v>
      </c>
      <c r="AZ54" s="81">
        <f>ROUND(SUM(AZ55:AZ57),2)</f>
        <v>0</v>
      </c>
      <c r="BA54" s="81">
        <f>ROUND(SUM(BA55:BA57),2)</f>
        <v>0</v>
      </c>
      <c r="BB54" s="81">
        <f>ROUND(SUM(BB55:BB57),2)</f>
        <v>0</v>
      </c>
      <c r="BC54" s="81">
        <f>ROUND(SUM(BC55:BC57),2)</f>
        <v>0</v>
      </c>
      <c r="BD54" s="83">
        <f>ROUND(SUM(BD55:BD57),2)</f>
        <v>0</v>
      </c>
      <c r="BS54" s="84" t="s">
        <v>68</v>
      </c>
      <c r="BT54" s="84" t="s">
        <v>69</v>
      </c>
      <c r="BV54" s="84" t="s">
        <v>70</v>
      </c>
      <c r="BW54" s="84" t="s">
        <v>5</v>
      </c>
      <c r="BX54" s="84" t="s">
        <v>71</v>
      </c>
      <c r="CL54" s="84" t="s">
        <v>19</v>
      </c>
    </row>
    <row r="55" spans="1:91" s="7" customFormat="1" ht="24.75" customHeight="1">
      <c r="A55" s="85" t="s">
        <v>72</v>
      </c>
      <c r="B55" s="86"/>
      <c r="C55" s="87"/>
      <c r="D55" s="343" t="s">
        <v>14</v>
      </c>
      <c r="E55" s="343"/>
      <c r="F55" s="343"/>
      <c r="G55" s="343"/>
      <c r="H55" s="343"/>
      <c r="I55" s="88"/>
      <c r="J55" s="343" t="s">
        <v>17</v>
      </c>
      <c r="K55" s="343"/>
      <c r="L55" s="343"/>
      <c r="M55" s="343"/>
      <c r="N55" s="343"/>
      <c r="O55" s="343"/>
      <c r="P55" s="343"/>
      <c r="Q55" s="343"/>
      <c r="R55" s="343"/>
      <c r="S55" s="343"/>
      <c r="T55" s="343"/>
      <c r="U55" s="343"/>
      <c r="V55" s="343"/>
      <c r="W55" s="343"/>
      <c r="X55" s="343"/>
      <c r="Y55" s="343"/>
      <c r="Z55" s="343"/>
      <c r="AA55" s="343"/>
      <c r="AB55" s="343"/>
      <c r="AC55" s="343"/>
      <c r="AD55" s="343"/>
      <c r="AE55" s="343"/>
      <c r="AF55" s="343"/>
      <c r="AG55" s="341">
        <f>'20241101 - Polní cesta Kr...'!J28</f>
        <v>0</v>
      </c>
      <c r="AH55" s="342"/>
      <c r="AI55" s="342"/>
      <c r="AJ55" s="342"/>
      <c r="AK55" s="342"/>
      <c r="AL55" s="342"/>
      <c r="AM55" s="342"/>
      <c r="AN55" s="341">
        <f>SUM(AG55,AT55)</f>
        <v>0</v>
      </c>
      <c r="AO55" s="342"/>
      <c r="AP55" s="342"/>
      <c r="AQ55" s="89" t="s">
        <v>73</v>
      </c>
      <c r="AR55" s="90"/>
      <c r="AS55" s="91">
        <v>0</v>
      </c>
      <c r="AT55" s="92">
        <f>ROUND(SUM(AV55:AW55),2)</f>
        <v>0</v>
      </c>
      <c r="AU55" s="93">
        <f>'20241101 - Polní cesta Kr...'!P77</f>
        <v>0</v>
      </c>
      <c r="AV55" s="92">
        <f>'20241101 - Polní cesta Kr...'!J31</f>
        <v>0</v>
      </c>
      <c r="AW55" s="92">
        <f>'20241101 - Polní cesta Kr...'!J32</f>
        <v>0</v>
      </c>
      <c r="AX55" s="92">
        <f>'20241101 - Polní cesta Kr...'!J33</f>
        <v>0</v>
      </c>
      <c r="AY55" s="92">
        <f>'20241101 - Polní cesta Kr...'!J34</f>
        <v>0</v>
      </c>
      <c r="AZ55" s="92">
        <f>'20241101 - Polní cesta Kr...'!F31</f>
        <v>0</v>
      </c>
      <c r="BA55" s="92">
        <f>'20241101 - Polní cesta Kr...'!F32</f>
        <v>0</v>
      </c>
      <c r="BB55" s="92">
        <f>'20241101 - Polní cesta Kr...'!F33</f>
        <v>0</v>
      </c>
      <c r="BC55" s="92">
        <f>'20241101 - Polní cesta Kr...'!F34</f>
        <v>0</v>
      </c>
      <c r="BD55" s="94">
        <f>'20241101 - Polní cesta Kr...'!F35</f>
        <v>0</v>
      </c>
      <c r="BT55" s="95" t="s">
        <v>74</v>
      </c>
      <c r="BU55" s="95" t="s">
        <v>75</v>
      </c>
      <c r="BV55" s="95" t="s">
        <v>70</v>
      </c>
      <c r="BW55" s="95" t="s">
        <v>5</v>
      </c>
      <c r="BX55" s="95" t="s">
        <v>71</v>
      </c>
      <c r="CL55" s="95" t="s">
        <v>19</v>
      </c>
    </row>
    <row r="56" spans="1:91" s="7" customFormat="1" ht="24.75" customHeight="1">
      <c r="A56" s="85" t="s">
        <v>72</v>
      </c>
      <c r="B56" s="86"/>
      <c r="C56" s="87"/>
      <c r="D56" s="343" t="s">
        <v>76</v>
      </c>
      <c r="E56" s="343"/>
      <c r="F56" s="343"/>
      <c r="G56" s="343"/>
      <c r="H56" s="343"/>
      <c r="I56" s="88"/>
      <c r="J56" s="343" t="s">
        <v>77</v>
      </c>
      <c r="K56" s="343"/>
      <c r="L56" s="343"/>
      <c r="M56" s="343"/>
      <c r="N56" s="343"/>
      <c r="O56" s="343"/>
      <c r="P56" s="343"/>
      <c r="Q56" s="343"/>
      <c r="R56" s="343"/>
      <c r="S56" s="343"/>
      <c r="T56" s="343"/>
      <c r="U56" s="343"/>
      <c r="V56" s="343"/>
      <c r="W56" s="343"/>
      <c r="X56" s="343"/>
      <c r="Y56" s="343"/>
      <c r="Z56" s="343"/>
      <c r="AA56" s="343"/>
      <c r="AB56" s="343"/>
      <c r="AC56" s="343"/>
      <c r="AD56" s="343"/>
      <c r="AE56" s="343"/>
      <c r="AF56" s="343"/>
      <c r="AG56" s="341">
        <f>'202411011 - SO 01'!J30</f>
        <v>0</v>
      </c>
      <c r="AH56" s="342"/>
      <c r="AI56" s="342"/>
      <c r="AJ56" s="342"/>
      <c r="AK56" s="342"/>
      <c r="AL56" s="342"/>
      <c r="AM56" s="342"/>
      <c r="AN56" s="341">
        <f>SUM(AG56,AT56)</f>
        <v>0</v>
      </c>
      <c r="AO56" s="342"/>
      <c r="AP56" s="342"/>
      <c r="AQ56" s="89" t="s">
        <v>73</v>
      </c>
      <c r="AR56" s="90"/>
      <c r="AS56" s="91">
        <v>0</v>
      </c>
      <c r="AT56" s="92">
        <f>ROUND(SUM(AV56:AW56),2)</f>
        <v>0</v>
      </c>
      <c r="AU56" s="93">
        <f>'202411011 - SO 01'!P87</f>
        <v>0</v>
      </c>
      <c r="AV56" s="92">
        <f>'202411011 - SO 01'!J33</f>
        <v>0</v>
      </c>
      <c r="AW56" s="92">
        <f>'202411011 - SO 01'!J34</f>
        <v>0</v>
      </c>
      <c r="AX56" s="92">
        <f>'202411011 - SO 01'!J35</f>
        <v>0</v>
      </c>
      <c r="AY56" s="92">
        <f>'202411011 - SO 01'!J36</f>
        <v>0</v>
      </c>
      <c r="AZ56" s="92">
        <f>'202411011 - SO 01'!F33</f>
        <v>0</v>
      </c>
      <c r="BA56" s="92">
        <f>'202411011 - SO 01'!F34</f>
        <v>0</v>
      </c>
      <c r="BB56" s="92">
        <f>'202411011 - SO 01'!F35</f>
        <v>0</v>
      </c>
      <c r="BC56" s="92">
        <f>'202411011 - SO 01'!F36</f>
        <v>0</v>
      </c>
      <c r="BD56" s="94">
        <f>'202411011 - SO 01'!F37</f>
        <v>0</v>
      </c>
      <c r="BT56" s="95" t="s">
        <v>74</v>
      </c>
      <c r="BV56" s="95" t="s">
        <v>70</v>
      </c>
      <c r="BW56" s="95" t="s">
        <v>78</v>
      </c>
      <c r="BX56" s="95" t="s">
        <v>5</v>
      </c>
      <c r="CL56" s="95" t="s">
        <v>19</v>
      </c>
      <c r="CM56" s="95" t="s">
        <v>79</v>
      </c>
    </row>
    <row r="57" spans="1:91" s="7" customFormat="1" ht="24.75" customHeight="1">
      <c r="A57" s="85" t="s">
        <v>72</v>
      </c>
      <c r="B57" s="86"/>
      <c r="C57" s="87"/>
      <c r="D57" s="343" t="s">
        <v>80</v>
      </c>
      <c r="E57" s="343"/>
      <c r="F57" s="343"/>
      <c r="G57" s="343"/>
      <c r="H57" s="343"/>
      <c r="I57" s="88"/>
      <c r="J57" s="343" t="s">
        <v>81</v>
      </c>
      <c r="K57" s="343"/>
      <c r="L57" s="343"/>
      <c r="M57" s="343"/>
      <c r="N57" s="343"/>
      <c r="O57" s="343"/>
      <c r="P57" s="343"/>
      <c r="Q57" s="343"/>
      <c r="R57" s="343"/>
      <c r="S57" s="343"/>
      <c r="T57" s="343"/>
      <c r="U57" s="343"/>
      <c r="V57" s="343"/>
      <c r="W57" s="343"/>
      <c r="X57" s="343"/>
      <c r="Y57" s="343"/>
      <c r="Z57" s="343"/>
      <c r="AA57" s="343"/>
      <c r="AB57" s="343"/>
      <c r="AC57" s="343"/>
      <c r="AD57" s="343"/>
      <c r="AE57" s="343"/>
      <c r="AF57" s="343"/>
      <c r="AG57" s="341">
        <f>'202411012 - SO 02'!J30</f>
        <v>0</v>
      </c>
      <c r="AH57" s="342"/>
      <c r="AI57" s="342"/>
      <c r="AJ57" s="342"/>
      <c r="AK57" s="342"/>
      <c r="AL57" s="342"/>
      <c r="AM57" s="342"/>
      <c r="AN57" s="341">
        <f>SUM(AG57,AT57)</f>
        <v>0</v>
      </c>
      <c r="AO57" s="342"/>
      <c r="AP57" s="342"/>
      <c r="AQ57" s="89" t="s">
        <v>73</v>
      </c>
      <c r="AR57" s="90"/>
      <c r="AS57" s="96">
        <v>0</v>
      </c>
      <c r="AT57" s="97">
        <f>ROUND(SUM(AV57:AW57),2)</f>
        <v>0</v>
      </c>
      <c r="AU57" s="98">
        <f>'202411012 - SO 02'!P91</f>
        <v>0</v>
      </c>
      <c r="AV57" s="97">
        <f>'202411012 - SO 02'!J33</f>
        <v>0</v>
      </c>
      <c r="AW57" s="97">
        <f>'202411012 - SO 02'!J34</f>
        <v>0</v>
      </c>
      <c r="AX57" s="97">
        <f>'202411012 - SO 02'!J35</f>
        <v>0</v>
      </c>
      <c r="AY57" s="97">
        <f>'202411012 - SO 02'!J36</f>
        <v>0</v>
      </c>
      <c r="AZ57" s="97">
        <f>'202411012 - SO 02'!F33</f>
        <v>0</v>
      </c>
      <c r="BA57" s="97">
        <f>'202411012 - SO 02'!F34</f>
        <v>0</v>
      </c>
      <c r="BB57" s="97">
        <f>'202411012 - SO 02'!F35</f>
        <v>0</v>
      </c>
      <c r="BC57" s="97">
        <f>'202411012 - SO 02'!F36</f>
        <v>0</v>
      </c>
      <c r="BD57" s="99">
        <f>'202411012 - SO 02'!F37</f>
        <v>0</v>
      </c>
      <c r="BT57" s="95" t="s">
        <v>74</v>
      </c>
      <c r="BV57" s="95" t="s">
        <v>70</v>
      </c>
      <c r="BW57" s="95" t="s">
        <v>82</v>
      </c>
      <c r="BX57" s="95" t="s">
        <v>5</v>
      </c>
      <c r="CL57" s="95" t="s">
        <v>19</v>
      </c>
      <c r="CM57" s="95" t="s">
        <v>79</v>
      </c>
    </row>
    <row r="58" spans="1:91" s="2" customFormat="1" ht="30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36"/>
      <c r="AP58" s="36"/>
      <c r="AQ58" s="36"/>
      <c r="AR58" s="39"/>
      <c r="AS58" s="34"/>
      <c r="AT58" s="34"/>
      <c r="AU58" s="34"/>
      <c r="AV58" s="34"/>
      <c r="AW58" s="34"/>
      <c r="AX58" s="34"/>
      <c r="AY58" s="34"/>
      <c r="AZ58" s="34"/>
      <c r="BA58" s="34"/>
      <c r="BB58" s="34"/>
      <c r="BC58" s="34"/>
      <c r="BD58" s="34"/>
      <c r="BE58" s="34"/>
    </row>
    <row r="59" spans="1:91" s="2" customFormat="1" ht="6.95" customHeight="1">
      <c r="A59" s="34"/>
      <c r="B59" s="47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39"/>
      <c r="AS59" s="34"/>
      <c r="AT59" s="34"/>
      <c r="AU59" s="34"/>
      <c r="AV59" s="34"/>
      <c r="AW59" s="34"/>
      <c r="AX59" s="34"/>
      <c r="AY59" s="34"/>
      <c r="AZ59" s="34"/>
      <c r="BA59" s="34"/>
      <c r="BB59" s="34"/>
      <c r="BC59" s="34"/>
      <c r="BD59" s="34"/>
      <c r="BE59" s="34"/>
    </row>
  </sheetData>
  <sheetProtection algorithmName="SHA-512" hashValue="vO3BbTEnRMjUCpCCLeu52NOwq9EWv5JhbwWM3ZQIalVeQke34S+YCZPtnb8zdCjaY+gJdRl+UOSyGoS7iOixhw==" saltValue="S4L2AvvTRjHffJxnt+yiHW9aRCqbvtiLrpxnoaP6hs4Q4RvWR4ZIwglNQ0T85NmF9kzPVyz9O+Jebk9tWom/aA==" spinCount="100000" sheet="1" objects="1" scenarios="1" formatColumns="0" formatRows="0"/>
  <mergeCells count="50">
    <mergeCell ref="AR2:BE2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20241101 - Polní cesta Kr...'!C2" display="/" xr:uid="{00000000-0004-0000-0000-000000000000}"/>
    <hyperlink ref="A56" location="'202411011 - SO 01'!C2" display="/" xr:uid="{00000000-0004-0000-0000-000001000000}"/>
    <hyperlink ref="A57" location="'202411012 - SO 02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01"/>
  <sheetViews>
    <sheetView showGridLines="0" tabSelected="1" topLeftCell="A48" workbookViewId="0">
      <selection activeCell="E80" sqref="E80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6"/>
      <c r="M2" s="346"/>
      <c r="N2" s="346"/>
      <c r="O2" s="346"/>
      <c r="P2" s="346"/>
      <c r="Q2" s="346"/>
      <c r="R2" s="346"/>
      <c r="S2" s="346"/>
      <c r="T2" s="346"/>
      <c r="U2" s="346"/>
      <c r="V2" s="346"/>
      <c r="AT2" s="17" t="s">
        <v>5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20"/>
      <c r="AT3" s="17" t="s">
        <v>79</v>
      </c>
    </row>
    <row r="4" spans="1:46" s="1" customFormat="1" ht="24.95" customHeight="1">
      <c r="B4" s="20"/>
      <c r="D4" s="102" t="s">
        <v>83</v>
      </c>
      <c r="L4" s="20"/>
      <c r="M4" s="103" t="s">
        <v>10</v>
      </c>
      <c r="AT4" s="17" t="s">
        <v>4</v>
      </c>
    </row>
    <row r="5" spans="1:46" s="1" customFormat="1" ht="6.95" customHeight="1">
      <c r="B5" s="20"/>
      <c r="L5" s="20"/>
    </row>
    <row r="6" spans="1:46" s="2" customFormat="1" ht="12" customHeight="1">
      <c r="A6" s="34"/>
      <c r="B6" s="39"/>
      <c r="C6" s="34"/>
      <c r="D6" s="104" t="s">
        <v>16</v>
      </c>
      <c r="E6" s="34"/>
      <c r="F6" s="34"/>
      <c r="G6" s="34"/>
      <c r="H6" s="34"/>
      <c r="I6" s="34"/>
      <c r="J6" s="34"/>
      <c r="K6" s="34"/>
      <c r="L6" s="105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</row>
    <row r="7" spans="1:46" s="2" customFormat="1" ht="16.5" customHeight="1">
      <c r="A7" s="34"/>
      <c r="B7" s="39"/>
      <c r="C7" s="34"/>
      <c r="D7" s="34"/>
      <c r="E7" s="347" t="s">
        <v>17</v>
      </c>
      <c r="F7" s="348"/>
      <c r="G7" s="348"/>
      <c r="H7" s="348"/>
      <c r="I7" s="34"/>
      <c r="J7" s="34"/>
      <c r="K7" s="34"/>
      <c r="L7" s="105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</row>
    <row r="8" spans="1:46" s="2" customFormat="1" ht="11.25">
      <c r="A8" s="34"/>
      <c r="B8" s="39"/>
      <c r="C8" s="34"/>
      <c r="D8" s="34"/>
      <c r="E8" s="34"/>
      <c r="F8" s="34"/>
      <c r="G8" s="34"/>
      <c r="H8" s="34"/>
      <c r="I8" s="34"/>
      <c r="J8" s="34"/>
      <c r="K8" s="34"/>
      <c r="L8" s="105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2" customHeight="1">
      <c r="A9" s="34"/>
      <c r="B9" s="39"/>
      <c r="C9" s="34"/>
      <c r="D9" s="104" t="s">
        <v>18</v>
      </c>
      <c r="E9" s="34"/>
      <c r="F9" s="106" t="s">
        <v>19</v>
      </c>
      <c r="G9" s="34"/>
      <c r="H9" s="34"/>
      <c r="I9" s="104" t="s">
        <v>20</v>
      </c>
      <c r="J9" s="106" t="s">
        <v>19</v>
      </c>
      <c r="K9" s="34"/>
      <c r="L9" s="105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04" t="s">
        <v>21</v>
      </c>
      <c r="E10" s="34"/>
      <c r="F10" s="106" t="s">
        <v>22</v>
      </c>
      <c r="G10" s="34"/>
      <c r="H10" s="34"/>
      <c r="I10" s="104" t="s">
        <v>23</v>
      </c>
      <c r="J10" s="107" t="str">
        <f>'Rekapitulace stavby'!AN8</f>
        <v>14. 4. 2022</v>
      </c>
      <c r="K10" s="34"/>
      <c r="L10" s="105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0.9" customHeight="1">
      <c r="A11" s="34"/>
      <c r="B11" s="39"/>
      <c r="C11" s="34"/>
      <c r="D11" s="34"/>
      <c r="E11" s="34"/>
      <c r="F11" s="34"/>
      <c r="G11" s="34"/>
      <c r="H11" s="34"/>
      <c r="I11" s="34"/>
      <c r="J11" s="34"/>
      <c r="K11" s="34"/>
      <c r="L11" s="105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4" t="s">
        <v>25</v>
      </c>
      <c r="E12" s="34"/>
      <c r="F12" s="34"/>
      <c r="G12" s="34"/>
      <c r="H12" s="34"/>
      <c r="I12" s="104" t="s">
        <v>26</v>
      </c>
      <c r="J12" s="106" t="str">
        <f>IF('Rekapitulace stavby'!AN10="","",'Rekapitulace stavby'!AN10)</f>
        <v/>
      </c>
      <c r="K12" s="34"/>
      <c r="L12" s="105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8" customHeight="1">
      <c r="A13" s="34"/>
      <c r="B13" s="39"/>
      <c r="C13" s="34"/>
      <c r="D13" s="34"/>
      <c r="E13" s="106" t="str">
        <f>IF('Rekapitulace stavby'!E11="","",'Rekapitulace stavby'!E11)</f>
        <v xml:space="preserve"> </v>
      </c>
      <c r="F13" s="34"/>
      <c r="G13" s="34"/>
      <c r="H13" s="34"/>
      <c r="I13" s="104" t="s">
        <v>27</v>
      </c>
      <c r="J13" s="106" t="str">
        <f>IF('Rekapitulace stavby'!AN11="","",'Rekapitulace stavby'!AN11)</f>
        <v/>
      </c>
      <c r="K13" s="34"/>
      <c r="L13" s="105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6.95" customHeight="1">
      <c r="A14" s="34"/>
      <c r="B14" s="39"/>
      <c r="C14" s="34"/>
      <c r="D14" s="34"/>
      <c r="E14" s="34"/>
      <c r="F14" s="34"/>
      <c r="G14" s="34"/>
      <c r="H14" s="34"/>
      <c r="I14" s="34"/>
      <c r="J14" s="34"/>
      <c r="K14" s="34"/>
      <c r="L14" s="105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2" customHeight="1">
      <c r="A15" s="34"/>
      <c r="B15" s="39"/>
      <c r="C15" s="34"/>
      <c r="D15" s="104" t="s">
        <v>28</v>
      </c>
      <c r="E15" s="34"/>
      <c r="F15" s="34"/>
      <c r="G15" s="34"/>
      <c r="H15" s="34"/>
      <c r="I15" s="104" t="s">
        <v>26</v>
      </c>
      <c r="J15" s="30" t="str">
        <f>'Rekapitulace stavby'!AN13</f>
        <v>Vyplň údaj</v>
      </c>
      <c r="K15" s="34"/>
      <c r="L15" s="105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8" customHeight="1">
      <c r="A16" s="34"/>
      <c r="B16" s="39"/>
      <c r="C16" s="34"/>
      <c r="D16" s="34"/>
      <c r="E16" s="349" t="str">
        <f>'Rekapitulace stavby'!E14</f>
        <v>Vyplň údaj</v>
      </c>
      <c r="F16" s="350"/>
      <c r="G16" s="350"/>
      <c r="H16" s="350"/>
      <c r="I16" s="104" t="s">
        <v>27</v>
      </c>
      <c r="J16" s="30" t="str">
        <f>'Rekapitulace stavby'!AN14</f>
        <v>Vyplň údaj</v>
      </c>
      <c r="K16" s="34"/>
      <c r="L16" s="105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6.95" customHeight="1">
      <c r="A17" s="34"/>
      <c r="B17" s="39"/>
      <c r="C17" s="34"/>
      <c r="D17" s="34"/>
      <c r="E17" s="34"/>
      <c r="F17" s="34"/>
      <c r="G17" s="34"/>
      <c r="H17" s="34"/>
      <c r="I17" s="34"/>
      <c r="J17" s="34"/>
      <c r="K17" s="34"/>
      <c r="L17" s="105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2" customHeight="1">
      <c r="A18" s="34"/>
      <c r="B18" s="39"/>
      <c r="C18" s="34"/>
      <c r="D18" s="104" t="s">
        <v>30</v>
      </c>
      <c r="E18" s="34"/>
      <c r="F18" s="34"/>
      <c r="G18" s="34"/>
      <c r="H18" s="34"/>
      <c r="I18" s="104" t="s">
        <v>26</v>
      </c>
      <c r="J18" s="106" t="str">
        <f>IF('Rekapitulace stavby'!AN16="","",'Rekapitulace stavby'!AN16)</f>
        <v/>
      </c>
      <c r="K18" s="34"/>
      <c r="L18" s="105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8" customHeight="1">
      <c r="A19" s="34"/>
      <c r="B19" s="39"/>
      <c r="C19" s="34"/>
      <c r="D19" s="34"/>
      <c r="E19" s="106" t="str">
        <f>IF('Rekapitulace stavby'!E17="","",'Rekapitulace stavby'!E17)</f>
        <v xml:space="preserve"> </v>
      </c>
      <c r="F19" s="34"/>
      <c r="G19" s="34"/>
      <c r="H19" s="34"/>
      <c r="I19" s="104" t="s">
        <v>27</v>
      </c>
      <c r="J19" s="106" t="str">
        <f>IF('Rekapitulace stavby'!AN17="","",'Rekapitulace stavby'!AN17)</f>
        <v/>
      </c>
      <c r="K19" s="34"/>
      <c r="L19" s="105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6.95" customHeight="1">
      <c r="A20" s="34"/>
      <c r="B20" s="39"/>
      <c r="C20" s="34"/>
      <c r="D20" s="34"/>
      <c r="E20" s="34"/>
      <c r="F20" s="34"/>
      <c r="G20" s="34"/>
      <c r="H20" s="34"/>
      <c r="I20" s="34"/>
      <c r="J20" s="34"/>
      <c r="K20" s="34"/>
      <c r="L20" s="105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2" customHeight="1">
      <c r="A21" s="34"/>
      <c r="B21" s="39"/>
      <c r="C21" s="34"/>
      <c r="D21" s="104" t="s">
        <v>32</v>
      </c>
      <c r="E21" s="34"/>
      <c r="F21" s="34"/>
      <c r="G21" s="34"/>
      <c r="H21" s="34"/>
      <c r="I21" s="104" t="s">
        <v>26</v>
      </c>
      <c r="J21" s="106" t="str">
        <f>IF('Rekapitulace stavby'!AN19="","",'Rekapitulace stavby'!AN19)</f>
        <v/>
      </c>
      <c r="K21" s="34"/>
      <c r="L21" s="105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8" customHeight="1">
      <c r="A22" s="34"/>
      <c r="B22" s="39"/>
      <c r="C22" s="34"/>
      <c r="D22" s="34"/>
      <c r="E22" s="106" t="str">
        <f>IF('Rekapitulace stavby'!E20="","",'Rekapitulace stavby'!E20)</f>
        <v xml:space="preserve"> </v>
      </c>
      <c r="F22" s="34"/>
      <c r="G22" s="34"/>
      <c r="H22" s="34"/>
      <c r="I22" s="104" t="s">
        <v>27</v>
      </c>
      <c r="J22" s="106" t="str">
        <f>IF('Rekapitulace stavby'!AN20="","",'Rekapitulace stavby'!AN20)</f>
        <v/>
      </c>
      <c r="K22" s="34"/>
      <c r="L22" s="105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6.95" customHeight="1">
      <c r="A23" s="34"/>
      <c r="B23" s="39"/>
      <c r="C23" s="34"/>
      <c r="D23" s="34"/>
      <c r="E23" s="34"/>
      <c r="F23" s="34"/>
      <c r="G23" s="34"/>
      <c r="H23" s="34"/>
      <c r="I23" s="34"/>
      <c r="J23" s="34"/>
      <c r="K23" s="34"/>
      <c r="L23" s="105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2" customHeight="1">
      <c r="A24" s="34"/>
      <c r="B24" s="39"/>
      <c r="C24" s="34"/>
      <c r="D24" s="104" t="s">
        <v>33</v>
      </c>
      <c r="E24" s="34"/>
      <c r="F24" s="34"/>
      <c r="G24" s="34"/>
      <c r="H24" s="34"/>
      <c r="I24" s="34"/>
      <c r="J24" s="34"/>
      <c r="K24" s="34"/>
      <c r="L24" s="105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8" customFormat="1" ht="47.25" customHeight="1">
      <c r="A25" s="108"/>
      <c r="B25" s="109"/>
      <c r="C25" s="108"/>
      <c r="D25" s="108"/>
      <c r="E25" s="351" t="s">
        <v>34</v>
      </c>
      <c r="F25" s="351"/>
      <c r="G25" s="351"/>
      <c r="H25" s="351"/>
      <c r="I25" s="108"/>
      <c r="J25" s="108"/>
      <c r="K25" s="108"/>
      <c r="L25" s="110"/>
      <c r="S25" s="108"/>
      <c r="T25" s="108"/>
      <c r="U25" s="108"/>
      <c r="V25" s="108"/>
      <c r="W25" s="108"/>
      <c r="X25" s="108"/>
      <c r="Y25" s="108"/>
      <c r="Z25" s="108"/>
      <c r="AA25" s="108"/>
      <c r="AB25" s="108"/>
      <c r="AC25" s="108"/>
      <c r="AD25" s="108"/>
      <c r="AE25" s="108"/>
    </row>
    <row r="26" spans="1:31" s="2" customFormat="1" ht="6.95" customHeight="1">
      <c r="A26" s="34"/>
      <c r="B26" s="39"/>
      <c r="C26" s="34"/>
      <c r="D26" s="34"/>
      <c r="E26" s="34"/>
      <c r="F26" s="34"/>
      <c r="G26" s="34"/>
      <c r="H26" s="34"/>
      <c r="I26" s="34"/>
      <c r="J26" s="34"/>
      <c r="K26" s="34"/>
      <c r="L26" s="105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111"/>
      <c r="E27" s="111"/>
      <c r="F27" s="111"/>
      <c r="G27" s="111"/>
      <c r="H27" s="111"/>
      <c r="I27" s="111"/>
      <c r="J27" s="111"/>
      <c r="K27" s="111"/>
      <c r="L27" s="105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25.35" customHeight="1">
      <c r="A28" s="34"/>
      <c r="B28" s="39"/>
      <c r="C28" s="34"/>
      <c r="D28" s="112" t="s">
        <v>35</v>
      </c>
      <c r="E28" s="34"/>
      <c r="F28" s="34"/>
      <c r="G28" s="34"/>
      <c r="H28" s="34"/>
      <c r="I28" s="34"/>
      <c r="J28" s="113">
        <f>ROUND(J77, 2)</f>
        <v>0</v>
      </c>
      <c r="K28" s="34"/>
      <c r="L28" s="105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1"/>
      <c r="E29" s="111"/>
      <c r="F29" s="111"/>
      <c r="G29" s="111"/>
      <c r="H29" s="111"/>
      <c r="I29" s="111"/>
      <c r="J29" s="111"/>
      <c r="K29" s="111"/>
      <c r="L29" s="105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4.45" customHeight="1">
      <c r="A30" s="34"/>
      <c r="B30" s="39"/>
      <c r="C30" s="34"/>
      <c r="D30" s="34"/>
      <c r="E30" s="34"/>
      <c r="F30" s="114" t="s">
        <v>37</v>
      </c>
      <c r="G30" s="34"/>
      <c r="H30" s="34"/>
      <c r="I30" s="114" t="s">
        <v>36</v>
      </c>
      <c r="J30" s="114" t="s">
        <v>38</v>
      </c>
      <c r="K30" s="34"/>
      <c r="L30" s="105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14.45" customHeight="1">
      <c r="A31" s="34"/>
      <c r="B31" s="39"/>
      <c r="C31" s="34"/>
      <c r="D31" s="115" t="s">
        <v>39</v>
      </c>
      <c r="E31" s="104" t="s">
        <v>40</v>
      </c>
      <c r="F31" s="116">
        <f>ROUND((SUM(BE77:BE100)),  2)</f>
        <v>0</v>
      </c>
      <c r="G31" s="34"/>
      <c r="H31" s="34"/>
      <c r="I31" s="117">
        <v>0.21</v>
      </c>
      <c r="J31" s="116">
        <f>ROUND(((SUM(BE77:BE100))*I31),  2)</f>
        <v>0</v>
      </c>
      <c r="K31" s="34"/>
      <c r="L31" s="105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104" t="s">
        <v>41</v>
      </c>
      <c r="F32" s="116">
        <f>ROUND((SUM(BF77:BF100)),  2)</f>
        <v>0</v>
      </c>
      <c r="G32" s="34"/>
      <c r="H32" s="34"/>
      <c r="I32" s="117">
        <v>0.12</v>
      </c>
      <c r="J32" s="116">
        <f>ROUND(((SUM(BF77:BF100))*I32),  2)</f>
        <v>0</v>
      </c>
      <c r="K32" s="34"/>
      <c r="L32" s="105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hidden="1" customHeight="1">
      <c r="A33" s="34"/>
      <c r="B33" s="39"/>
      <c r="C33" s="34"/>
      <c r="D33" s="34"/>
      <c r="E33" s="104" t="s">
        <v>42</v>
      </c>
      <c r="F33" s="116">
        <f>ROUND((SUM(BG77:BG100)),  2)</f>
        <v>0</v>
      </c>
      <c r="G33" s="34"/>
      <c r="H33" s="34"/>
      <c r="I33" s="117">
        <v>0.21</v>
      </c>
      <c r="J33" s="116">
        <f>0</f>
        <v>0</v>
      </c>
      <c r="K33" s="34"/>
      <c r="L33" s="105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hidden="1" customHeight="1">
      <c r="A34" s="34"/>
      <c r="B34" s="39"/>
      <c r="C34" s="34"/>
      <c r="D34" s="34"/>
      <c r="E34" s="104" t="s">
        <v>43</v>
      </c>
      <c r="F34" s="116">
        <f>ROUND((SUM(BH77:BH100)),  2)</f>
        <v>0</v>
      </c>
      <c r="G34" s="34"/>
      <c r="H34" s="34"/>
      <c r="I34" s="117">
        <v>0.12</v>
      </c>
      <c r="J34" s="116">
        <f>0</f>
        <v>0</v>
      </c>
      <c r="K34" s="34"/>
      <c r="L34" s="105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4" t="s">
        <v>44</v>
      </c>
      <c r="F35" s="116">
        <f>ROUND((SUM(BI77:BI100)),  2)</f>
        <v>0</v>
      </c>
      <c r="G35" s="34"/>
      <c r="H35" s="34"/>
      <c r="I35" s="117">
        <v>0</v>
      </c>
      <c r="J35" s="116">
        <f>0</f>
        <v>0</v>
      </c>
      <c r="K35" s="34"/>
      <c r="L35" s="105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6.95" customHeight="1">
      <c r="A36" s="34"/>
      <c r="B36" s="39"/>
      <c r="C36" s="34"/>
      <c r="D36" s="34"/>
      <c r="E36" s="34"/>
      <c r="F36" s="34"/>
      <c r="G36" s="34"/>
      <c r="H36" s="34"/>
      <c r="I36" s="34"/>
      <c r="J36" s="34"/>
      <c r="K36" s="34"/>
      <c r="L36" s="105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25.35" customHeight="1">
      <c r="A37" s="34"/>
      <c r="B37" s="39"/>
      <c r="C37" s="118"/>
      <c r="D37" s="119" t="s">
        <v>45</v>
      </c>
      <c r="E37" s="120"/>
      <c r="F37" s="120"/>
      <c r="G37" s="121" t="s">
        <v>46</v>
      </c>
      <c r="H37" s="122" t="s">
        <v>47</v>
      </c>
      <c r="I37" s="120"/>
      <c r="J37" s="123">
        <f>SUM(J28:J35)</f>
        <v>0</v>
      </c>
      <c r="K37" s="124"/>
      <c r="L37" s="105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customHeight="1">
      <c r="A38" s="34"/>
      <c r="B38" s="125"/>
      <c r="C38" s="126"/>
      <c r="D38" s="126"/>
      <c r="E38" s="126"/>
      <c r="F38" s="126"/>
      <c r="G38" s="126"/>
      <c r="H38" s="126"/>
      <c r="I38" s="126"/>
      <c r="J38" s="126"/>
      <c r="K38" s="126"/>
      <c r="L38" s="105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42" spans="1:31" s="2" customFormat="1" ht="6.95" customHeight="1">
      <c r="A42" s="34"/>
      <c r="B42" s="127"/>
      <c r="C42" s="128"/>
      <c r="D42" s="128"/>
      <c r="E42" s="128"/>
      <c r="F42" s="128"/>
      <c r="G42" s="128"/>
      <c r="H42" s="128"/>
      <c r="I42" s="128"/>
      <c r="J42" s="128"/>
      <c r="K42" s="128"/>
      <c r="L42" s="105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2" customFormat="1" ht="24.95" customHeight="1">
      <c r="A43" s="34"/>
      <c r="B43" s="35"/>
      <c r="C43" s="23" t="s">
        <v>84</v>
      </c>
      <c r="D43" s="36"/>
      <c r="E43" s="36"/>
      <c r="F43" s="36"/>
      <c r="G43" s="36"/>
      <c r="H43" s="36"/>
      <c r="I43" s="36"/>
      <c r="J43" s="36"/>
      <c r="K43" s="36"/>
      <c r="L43" s="105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</row>
    <row r="44" spans="1:31" s="2" customFormat="1" ht="6.95" customHeight="1">
      <c r="A44" s="34"/>
      <c r="B44" s="35"/>
      <c r="C44" s="36"/>
      <c r="D44" s="36"/>
      <c r="E44" s="36"/>
      <c r="F44" s="36"/>
      <c r="G44" s="36"/>
      <c r="H44" s="36"/>
      <c r="I44" s="36"/>
      <c r="J44" s="36"/>
      <c r="K44" s="36"/>
      <c r="L44" s="105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12" customHeight="1">
      <c r="A45" s="34"/>
      <c r="B45" s="35"/>
      <c r="C45" s="29" t="s">
        <v>16</v>
      </c>
      <c r="D45" s="36"/>
      <c r="E45" s="36"/>
      <c r="F45" s="36"/>
      <c r="G45" s="36"/>
      <c r="H45" s="36"/>
      <c r="I45" s="36"/>
      <c r="J45" s="36"/>
      <c r="K45" s="36"/>
      <c r="L45" s="105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16.5" customHeight="1">
      <c r="A46" s="34"/>
      <c r="B46" s="35"/>
      <c r="C46" s="36"/>
      <c r="D46" s="36"/>
      <c r="E46" s="326" t="str">
        <f>E7</f>
        <v>Polní cesta Krajníčko C9</v>
      </c>
      <c r="F46" s="352"/>
      <c r="G46" s="352"/>
      <c r="H46" s="352"/>
      <c r="I46" s="36"/>
      <c r="J46" s="36"/>
      <c r="K46" s="36"/>
      <c r="L46" s="105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6.95" customHeight="1">
      <c r="A47" s="34"/>
      <c r="B47" s="35"/>
      <c r="C47" s="36"/>
      <c r="D47" s="36"/>
      <c r="E47" s="36"/>
      <c r="F47" s="36"/>
      <c r="G47" s="36"/>
      <c r="H47" s="36"/>
      <c r="I47" s="36"/>
      <c r="J47" s="36"/>
      <c r="K47" s="36"/>
      <c r="L47" s="105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2" customHeight="1">
      <c r="A48" s="34"/>
      <c r="B48" s="35"/>
      <c r="C48" s="29" t="s">
        <v>21</v>
      </c>
      <c r="D48" s="36"/>
      <c r="E48" s="36"/>
      <c r="F48" s="27" t="str">
        <f>F10</f>
        <v xml:space="preserve"> </v>
      </c>
      <c r="G48" s="36"/>
      <c r="H48" s="36"/>
      <c r="I48" s="29" t="s">
        <v>23</v>
      </c>
      <c r="J48" s="59" t="str">
        <f>IF(J10="","",J10)</f>
        <v>14. 4. 2022</v>
      </c>
      <c r="K48" s="36"/>
      <c r="L48" s="105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6.95" customHeight="1">
      <c r="A49" s="34"/>
      <c r="B49" s="35"/>
      <c r="C49" s="36"/>
      <c r="D49" s="36"/>
      <c r="E49" s="36"/>
      <c r="F49" s="36"/>
      <c r="G49" s="36"/>
      <c r="H49" s="36"/>
      <c r="I49" s="36"/>
      <c r="J49" s="36"/>
      <c r="K49" s="36"/>
      <c r="L49" s="105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5.2" customHeight="1">
      <c r="A50" s="34"/>
      <c r="B50" s="35"/>
      <c r="C50" s="29" t="s">
        <v>25</v>
      </c>
      <c r="D50" s="36"/>
      <c r="E50" s="36"/>
      <c r="F50" s="27" t="str">
        <f>E13</f>
        <v xml:space="preserve"> </v>
      </c>
      <c r="G50" s="36"/>
      <c r="H50" s="36"/>
      <c r="I50" s="29" t="s">
        <v>30</v>
      </c>
      <c r="J50" s="32" t="str">
        <f>E19</f>
        <v xml:space="preserve"> </v>
      </c>
      <c r="K50" s="36"/>
      <c r="L50" s="105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15.2" customHeight="1">
      <c r="A51" s="34"/>
      <c r="B51" s="35"/>
      <c r="C51" s="29" t="s">
        <v>28</v>
      </c>
      <c r="D51" s="36"/>
      <c r="E51" s="36"/>
      <c r="F51" s="27" t="str">
        <f>IF(E16="","",E16)</f>
        <v>Vyplň údaj</v>
      </c>
      <c r="G51" s="36"/>
      <c r="H51" s="36"/>
      <c r="I51" s="29" t="s">
        <v>32</v>
      </c>
      <c r="J51" s="32" t="str">
        <f>E22</f>
        <v xml:space="preserve"> </v>
      </c>
      <c r="K51" s="36"/>
      <c r="L51" s="105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0.35" customHeight="1">
      <c r="A52" s="34"/>
      <c r="B52" s="35"/>
      <c r="C52" s="36"/>
      <c r="D52" s="36"/>
      <c r="E52" s="36"/>
      <c r="F52" s="36"/>
      <c r="G52" s="36"/>
      <c r="H52" s="36"/>
      <c r="I52" s="36"/>
      <c r="J52" s="36"/>
      <c r="K52" s="36"/>
      <c r="L52" s="105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29.25" customHeight="1">
      <c r="A53" s="34"/>
      <c r="B53" s="35"/>
      <c r="C53" s="129" t="s">
        <v>85</v>
      </c>
      <c r="D53" s="130"/>
      <c r="E53" s="130"/>
      <c r="F53" s="130"/>
      <c r="G53" s="130"/>
      <c r="H53" s="130"/>
      <c r="I53" s="130"/>
      <c r="J53" s="131" t="s">
        <v>86</v>
      </c>
      <c r="K53" s="130"/>
      <c r="L53" s="105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0.35" customHeight="1">
      <c r="A54" s="34"/>
      <c r="B54" s="35"/>
      <c r="C54" s="36"/>
      <c r="D54" s="36"/>
      <c r="E54" s="36"/>
      <c r="F54" s="36"/>
      <c r="G54" s="36"/>
      <c r="H54" s="36"/>
      <c r="I54" s="36"/>
      <c r="J54" s="36"/>
      <c r="K54" s="36"/>
      <c r="L54" s="105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22.9" customHeight="1">
      <c r="A55" s="34"/>
      <c r="B55" s="35"/>
      <c r="C55" s="132" t="s">
        <v>67</v>
      </c>
      <c r="D55" s="36"/>
      <c r="E55" s="36"/>
      <c r="F55" s="36"/>
      <c r="G55" s="36"/>
      <c r="H55" s="36"/>
      <c r="I55" s="36"/>
      <c r="J55" s="77">
        <f>J77</f>
        <v>0</v>
      </c>
      <c r="K55" s="36"/>
      <c r="L55" s="105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U55" s="17" t="s">
        <v>87</v>
      </c>
    </row>
    <row r="56" spans="1:47" s="9" customFormat="1" ht="24.95" customHeight="1">
      <c r="B56" s="133"/>
      <c r="C56" s="134"/>
      <c r="D56" s="135" t="s">
        <v>88</v>
      </c>
      <c r="E56" s="136"/>
      <c r="F56" s="136"/>
      <c r="G56" s="136"/>
      <c r="H56" s="136"/>
      <c r="I56" s="136"/>
      <c r="J56" s="137">
        <f>J78</f>
        <v>0</v>
      </c>
      <c r="K56" s="134"/>
      <c r="L56" s="138"/>
    </row>
    <row r="57" spans="1:47" s="10" customFormat="1" ht="19.899999999999999" customHeight="1">
      <c r="B57" s="139"/>
      <c r="C57" s="140"/>
      <c r="D57" s="141" t="s">
        <v>89</v>
      </c>
      <c r="E57" s="142"/>
      <c r="F57" s="142"/>
      <c r="G57" s="142"/>
      <c r="H57" s="142"/>
      <c r="I57" s="142"/>
      <c r="J57" s="143">
        <f>J79</f>
        <v>0</v>
      </c>
      <c r="K57" s="140"/>
      <c r="L57" s="144"/>
    </row>
    <row r="58" spans="1:47" s="10" customFormat="1" ht="19.899999999999999" customHeight="1">
      <c r="B58" s="139"/>
      <c r="C58" s="140"/>
      <c r="D58" s="141" t="s">
        <v>90</v>
      </c>
      <c r="E58" s="142"/>
      <c r="F58" s="142"/>
      <c r="G58" s="142"/>
      <c r="H58" s="142"/>
      <c r="I58" s="142"/>
      <c r="J58" s="143">
        <f>J91</f>
        <v>0</v>
      </c>
      <c r="K58" s="140"/>
      <c r="L58" s="144"/>
    </row>
    <row r="59" spans="1:47" s="10" customFormat="1" ht="19.899999999999999" customHeight="1">
      <c r="B59" s="139"/>
      <c r="C59" s="140"/>
      <c r="D59" s="141" t="s">
        <v>91</v>
      </c>
      <c r="E59" s="142"/>
      <c r="F59" s="142"/>
      <c r="G59" s="142"/>
      <c r="H59" s="142"/>
      <c r="I59" s="142"/>
      <c r="J59" s="143">
        <f>J98</f>
        <v>0</v>
      </c>
      <c r="K59" s="140"/>
      <c r="L59" s="144"/>
    </row>
    <row r="60" spans="1:47" s="2" customFormat="1" ht="21.75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05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6.95" customHeight="1">
      <c r="A61" s="34"/>
      <c r="B61" s="47"/>
      <c r="C61" s="48"/>
      <c r="D61" s="48"/>
      <c r="E61" s="48"/>
      <c r="F61" s="48"/>
      <c r="G61" s="48"/>
      <c r="H61" s="48"/>
      <c r="I61" s="48"/>
      <c r="J61" s="48"/>
      <c r="K61" s="48"/>
      <c r="L61" s="105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5" spans="1:65" s="2" customFormat="1" ht="6.95" customHeight="1">
      <c r="A65" s="34"/>
      <c r="B65" s="49"/>
      <c r="C65" s="50"/>
      <c r="D65" s="50"/>
      <c r="E65" s="50"/>
      <c r="F65" s="50"/>
      <c r="G65" s="50"/>
      <c r="H65" s="50"/>
      <c r="I65" s="50"/>
      <c r="J65" s="50"/>
      <c r="K65" s="50"/>
      <c r="L65" s="105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65" s="2" customFormat="1" ht="24.95" customHeight="1">
      <c r="A66" s="34"/>
      <c r="B66" s="35"/>
      <c r="C66" s="23" t="s">
        <v>92</v>
      </c>
      <c r="D66" s="36"/>
      <c r="E66" s="36"/>
      <c r="F66" s="36"/>
      <c r="G66" s="36"/>
      <c r="H66" s="36"/>
      <c r="I66" s="36"/>
      <c r="J66" s="36"/>
      <c r="K66" s="36"/>
      <c r="L66" s="105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pans="1:65" s="2" customFormat="1" ht="6.95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05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65" s="2" customFormat="1" ht="12" customHeight="1">
      <c r="A68" s="34"/>
      <c r="B68" s="35"/>
      <c r="C68" s="29" t="s">
        <v>16</v>
      </c>
      <c r="D68" s="36"/>
      <c r="E68" s="36"/>
      <c r="F68" s="36"/>
      <c r="G68" s="36"/>
      <c r="H68" s="36"/>
      <c r="I68" s="36"/>
      <c r="J68" s="36"/>
      <c r="K68" s="36"/>
      <c r="L68" s="105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65" s="2" customFormat="1" ht="16.5" customHeight="1">
      <c r="A69" s="34"/>
      <c r="B69" s="35"/>
      <c r="C69" s="36"/>
      <c r="D69" s="36"/>
      <c r="E69" s="326" t="str">
        <f>E7</f>
        <v>Polní cesta Krajníčko C9</v>
      </c>
      <c r="F69" s="352"/>
      <c r="G69" s="352"/>
      <c r="H69" s="352"/>
      <c r="I69" s="36"/>
      <c r="J69" s="36"/>
      <c r="K69" s="36"/>
      <c r="L69" s="105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65" s="2" customFormat="1" ht="6.95" customHeight="1">
      <c r="A70" s="34"/>
      <c r="B70" s="35"/>
      <c r="C70" s="36"/>
      <c r="D70" s="36"/>
      <c r="E70" s="36"/>
      <c r="F70" s="36"/>
      <c r="G70" s="36"/>
      <c r="H70" s="36"/>
      <c r="I70" s="36"/>
      <c r="J70" s="36"/>
      <c r="K70" s="36"/>
      <c r="L70" s="105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65" s="2" customFormat="1" ht="12" customHeight="1">
      <c r="A71" s="34"/>
      <c r="B71" s="35"/>
      <c r="C71" s="29" t="s">
        <v>21</v>
      </c>
      <c r="D71" s="36"/>
      <c r="E71" s="36"/>
      <c r="F71" s="27" t="str">
        <f>F10</f>
        <v xml:space="preserve"> </v>
      </c>
      <c r="G71" s="36"/>
      <c r="H71" s="36"/>
      <c r="I71" s="29" t="s">
        <v>23</v>
      </c>
      <c r="J71" s="59" t="str">
        <f>IF(J10="","",J10)</f>
        <v>14. 4. 2022</v>
      </c>
      <c r="K71" s="36"/>
      <c r="L71" s="105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65" s="2" customFormat="1" ht="6.95" customHeight="1">
      <c r="A72" s="34"/>
      <c r="B72" s="35"/>
      <c r="C72" s="36"/>
      <c r="D72" s="36"/>
      <c r="E72" s="36"/>
      <c r="F72" s="36"/>
      <c r="G72" s="36"/>
      <c r="H72" s="36"/>
      <c r="I72" s="36"/>
      <c r="J72" s="36"/>
      <c r="K72" s="36"/>
      <c r="L72" s="105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65" s="2" customFormat="1" ht="15.2" customHeight="1">
      <c r="A73" s="34"/>
      <c r="B73" s="35"/>
      <c r="C73" s="29" t="s">
        <v>25</v>
      </c>
      <c r="D73" s="36"/>
      <c r="E73" s="36"/>
      <c r="F73" s="27" t="str">
        <f>E13</f>
        <v xml:space="preserve"> </v>
      </c>
      <c r="G73" s="36"/>
      <c r="H73" s="36"/>
      <c r="I73" s="29" t="s">
        <v>30</v>
      </c>
      <c r="J73" s="32" t="str">
        <f>E19</f>
        <v xml:space="preserve"> </v>
      </c>
      <c r="K73" s="36"/>
      <c r="L73" s="105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65" s="2" customFormat="1" ht="15.2" customHeight="1">
      <c r="A74" s="34"/>
      <c r="B74" s="35"/>
      <c r="C74" s="29" t="s">
        <v>28</v>
      </c>
      <c r="D74" s="36"/>
      <c r="E74" s="36"/>
      <c r="F74" s="27" t="str">
        <f>IF(E16="","",E16)</f>
        <v>Vyplň údaj</v>
      </c>
      <c r="G74" s="36"/>
      <c r="H74" s="36"/>
      <c r="I74" s="29" t="s">
        <v>32</v>
      </c>
      <c r="J74" s="32" t="str">
        <f>E22</f>
        <v xml:space="preserve"> </v>
      </c>
      <c r="K74" s="36"/>
      <c r="L74" s="105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65" s="2" customFormat="1" ht="10.35" customHeight="1">
      <c r="A75" s="34"/>
      <c r="B75" s="35"/>
      <c r="C75" s="36"/>
      <c r="D75" s="36"/>
      <c r="E75" s="36"/>
      <c r="F75" s="36"/>
      <c r="G75" s="36"/>
      <c r="H75" s="36"/>
      <c r="I75" s="36"/>
      <c r="J75" s="36"/>
      <c r="K75" s="36"/>
      <c r="L75" s="105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65" s="11" customFormat="1" ht="29.25" customHeight="1">
      <c r="A76" s="145"/>
      <c r="B76" s="146"/>
      <c r="C76" s="147" t="s">
        <v>93</v>
      </c>
      <c r="D76" s="148" t="s">
        <v>54</v>
      </c>
      <c r="E76" s="148" t="s">
        <v>50</v>
      </c>
      <c r="F76" s="148" t="s">
        <v>51</v>
      </c>
      <c r="G76" s="148" t="s">
        <v>94</v>
      </c>
      <c r="H76" s="148" t="s">
        <v>95</v>
      </c>
      <c r="I76" s="148" t="s">
        <v>96</v>
      </c>
      <c r="J76" s="148" t="s">
        <v>86</v>
      </c>
      <c r="K76" s="149" t="s">
        <v>97</v>
      </c>
      <c r="L76" s="150"/>
      <c r="M76" s="68" t="s">
        <v>19</v>
      </c>
      <c r="N76" s="69" t="s">
        <v>39</v>
      </c>
      <c r="O76" s="69" t="s">
        <v>98</v>
      </c>
      <c r="P76" s="69" t="s">
        <v>99</v>
      </c>
      <c r="Q76" s="69" t="s">
        <v>100</v>
      </c>
      <c r="R76" s="69" t="s">
        <v>101</v>
      </c>
      <c r="S76" s="69" t="s">
        <v>102</v>
      </c>
      <c r="T76" s="70" t="s">
        <v>103</v>
      </c>
      <c r="U76" s="145"/>
      <c r="V76" s="145"/>
      <c r="W76" s="145"/>
      <c r="X76" s="145"/>
      <c r="Y76" s="145"/>
      <c r="Z76" s="145"/>
      <c r="AA76" s="145"/>
      <c r="AB76" s="145"/>
      <c r="AC76" s="145"/>
      <c r="AD76" s="145"/>
      <c r="AE76" s="145"/>
    </row>
    <row r="77" spans="1:65" s="2" customFormat="1" ht="22.9" customHeight="1">
      <c r="A77" s="34"/>
      <c r="B77" s="35"/>
      <c r="C77" s="75" t="s">
        <v>104</v>
      </c>
      <c r="D77" s="36"/>
      <c r="E77" s="36"/>
      <c r="F77" s="36"/>
      <c r="G77" s="36"/>
      <c r="H77" s="36"/>
      <c r="I77" s="36"/>
      <c r="J77" s="151">
        <f>BK77</f>
        <v>0</v>
      </c>
      <c r="K77" s="36"/>
      <c r="L77" s="39"/>
      <c r="M77" s="71"/>
      <c r="N77" s="152"/>
      <c r="O77" s="72"/>
      <c r="P77" s="153">
        <f>P78</f>
        <v>0</v>
      </c>
      <c r="Q77" s="72"/>
      <c r="R77" s="153">
        <f>R78</f>
        <v>0</v>
      </c>
      <c r="S77" s="72"/>
      <c r="T77" s="154">
        <f>T78</f>
        <v>0</v>
      </c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  <c r="AT77" s="17" t="s">
        <v>68</v>
      </c>
      <c r="AU77" s="17" t="s">
        <v>87</v>
      </c>
      <c r="BK77" s="155">
        <f>BK78</f>
        <v>0</v>
      </c>
    </row>
    <row r="78" spans="1:65" s="12" customFormat="1" ht="25.9" customHeight="1">
      <c r="B78" s="156"/>
      <c r="C78" s="157"/>
      <c r="D78" s="158" t="s">
        <v>68</v>
      </c>
      <c r="E78" s="159" t="s">
        <v>105</v>
      </c>
      <c r="F78" s="159" t="s">
        <v>106</v>
      </c>
      <c r="G78" s="157"/>
      <c r="H78" s="157"/>
      <c r="I78" s="160"/>
      <c r="J78" s="161">
        <f>BK78</f>
        <v>0</v>
      </c>
      <c r="K78" s="157"/>
      <c r="L78" s="162"/>
      <c r="M78" s="163"/>
      <c r="N78" s="164"/>
      <c r="O78" s="164"/>
      <c r="P78" s="165">
        <f>P79+P91+P98</f>
        <v>0</v>
      </c>
      <c r="Q78" s="164"/>
      <c r="R78" s="165">
        <f>R79+R91+R98</f>
        <v>0</v>
      </c>
      <c r="S78" s="164"/>
      <c r="T78" s="166">
        <f>T79+T91+T98</f>
        <v>0</v>
      </c>
      <c r="AR78" s="167" t="s">
        <v>107</v>
      </c>
      <c r="AT78" s="168" t="s">
        <v>68</v>
      </c>
      <c r="AU78" s="168" t="s">
        <v>69</v>
      </c>
      <c r="AY78" s="167" t="s">
        <v>108</v>
      </c>
      <c r="BK78" s="169">
        <f>BK79+BK91+BK98</f>
        <v>0</v>
      </c>
    </row>
    <row r="79" spans="1:65" s="12" customFormat="1" ht="22.9" customHeight="1">
      <c r="B79" s="156"/>
      <c r="C79" s="157"/>
      <c r="D79" s="158" t="s">
        <v>68</v>
      </c>
      <c r="E79" s="170" t="s">
        <v>109</v>
      </c>
      <c r="F79" s="170" t="s">
        <v>110</v>
      </c>
      <c r="G79" s="157"/>
      <c r="H79" s="157"/>
      <c r="I79" s="160"/>
      <c r="J79" s="171">
        <f>BK79</f>
        <v>0</v>
      </c>
      <c r="K79" s="157"/>
      <c r="L79" s="162"/>
      <c r="M79" s="163"/>
      <c r="N79" s="164"/>
      <c r="O79" s="164"/>
      <c r="P79" s="165">
        <f>SUM(P80:P90)</f>
        <v>0</v>
      </c>
      <c r="Q79" s="164"/>
      <c r="R79" s="165">
        <f>SUM(R80:R90)</f>
        <v>0</v>
      </c>
      <c r="S79" s="164"/>
      <c r="T79" s="166">
        <f>SUM(T80:T90)</f>
        <v>0</v>
      </c>
      <c r="AR79" s="167" t="s">
        <v>107</v>
      </c>
      <c r="AT79" s="168" t="s">
        <v>68</v>
      </c>
      <c r="AU79" s="168" t="s">
        <v>74</v>
      </c>
      <c r="AY79" s="167" t="s">
        <v>108</v>
      </c>
      <c r="BK79" s="169">
        <f>SUM(BK80:BK90)</f>
        <v>0</v>
      </c>
    </row>
    <row r="80" spans="1:65" s="2" customFormat="1" ht="16.5" customHeight="1">
      <c r="A80" s="34"/>
      <c r="B80" s="35"/>
      <c r="C80" s="172" t="s">
        <v>74</v>
      </c>
      <c r="D80" s="172" t="s">
        <v>111</v>
      </c>
      <c r="E80" s="173" t="s">
        <v>112</v>
      </c>
      <c r="F80" s="174" t="s">
        <v>113</v>
      </c>
      <c r="G80" s="175" t="s">
        <v>114</v>
      </c>
      <c r="H80" s="176">
        <v>1</v>
      </c>
      <c r="I80" s="177"/>
      <c r="J80" s="178">
        <f>ROUND(I80*H80,2)</f>
        <v>0</v>
      </c>
      <c r="K80" s="174" t="s">
        <v>115</v>
      </c>
      <c r="L80" s="39"/>
      <c r="M80" s="179" t="s">
        <v>19</v>
      </c>
      <c r="N80" s="180" t="s">
        <v>40</v>
      </c>
      <c r="O80" s="64"/>
      <c r="P80" s="181">
        <f>O80*H80</f>
        <v>0</v>
      </c>
      <c r="Q80" s="181">
        <v>0</v>
      </c>
      <c r="R80" s="181">
        <f>Q80*H80</f>
        <v>0</v>
      </c>
      <c r="S80" s="181">
        <v>0</v>
      </c>
      <c r="T80" s="182">
        <f>S80*H80</f>
        <v>0</v>
      </c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R80" s="183" t="s">
        <v>116</v>
      </c>
      <c r="AT80" s="183" t="s">
        <v>111</v>
      </c>
      <c r="AU80" s="183" t="s">
        <v>79</v>
      </c>
      <c r="AY80" s="17" t="s">
        <v>108</v>
      </c>
      <c r="BE80" s="184">
        <f>IF(N80="základní",J80,0)</f>
        <v>0</v>
      </c>
      <c r="BF80" s="184">
        <f>IF(N80="snížená",J80,0)</f>
        <v>0</v>
      </c>
      <c r="BG80" s="184">
        <f>IF(N80="zákl. přenesená",J80,0)</f>
        <v>0</v>
      </c>
      <c r="BH80" s="184">
        <f>IF(N80="sníž. přenesená",J80,0)</f>
        <v>0</v>
      </c>
      <c r="BI80" s="184">
        <f>IF(N80="nulová",J80,0)</f>
        <v>0</v>
      </c>
      <c r="BJ80" s="17" t="s">
        <v>74</v>
      </c>
      <c r="BK80" s="184">
        <f>ROUND(I80*H80,2)</f>
        <v>0</v>
      </c>
      <c r="BL80" s="17" t="s">
        <v>116</v>
      </c>
      <c r="BM80" s="183" t="s">
        <v>117</v>
      </c>
    </row>
    <row r="81" spans="1:65" s="2" customFormat="1" ht="11.25">
      <c r="A81" s="34"/>
      <c r="B81" s="35"/>
      <c r="C81" s="36"/>
      <c r="D81" s="185" t="s">
        <v>118</v>
      </c>
      <c r="E81" s="36"/>
      <c r="F81" s="186" t="s">
        <v>119</v>
      </c>
      <c r="G81" s="36"/>
      <c r="H81" s="36"/>
      <c r="I81" s="187"/>
      <c r="J81" s="36"/>
      <c r="K81" s="36"/>
      <c r="L81" s="39"/>
      <c r="M81" s="188"/>
      <c r="N81" s="189"/>
      <c r="O81" s="64"/>
      <c r="P81" s="64"/>
      <c r="Q81" s="64"/>
      <c r="R81" s="64"/>
      <c r="S81" s="64"/>
      <c r="T81" s="65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T81" s="17" t="s">
        <v>118</v>
      </c>
      <c r="AU81" s="17" t="s">
        <v>79</v>
      </c>
    </row>
    <row r="82" spans="1:65" s="2" customFormat="1" ht="16.5" customHeight="1">
      <c r="A82" s="34"/>
      <c r="B82" s="35"/>
      <c r="C82" s="172" t="s">
        <v>79</v>
      </c>
      <c r="D82" s="172" t="s">
        <v>111</v>
      </c>
      <c r="E82" s="173" t="s">
        <v>120</v>
      </c>
      <c r="F82" s="174" t="s">
        <v>121</v>
      </c>
      <c r="G82" s="175" t="s">
        <v>114</v>
      </c>
      <c r="H82" s="176">
        <v>1</v>
      </c>
      <c r="I82" s="177"/>
      <c r="J82" s="178">
        <f>ROUND(I82*H82,2)</f>
        <v>0</v>
      </c>
      <c r="K82" s="174" t="s">
        <v>115</v>
      </c>
      <c r="L82" s="39"/>
      <c r="M82" s="179" t="s">
        <v>19</v>
      </c>
      <c r="N82" s="180" t="s">
        <v>40</v>
      </c>
      <c r="O82" s="64"/>
      <c r="P82" s="181">
        <f>O82*H82</f>
        <v>0</v>
      </c>
      <c r="Q82" s="181">
        <v>0</v>
      </c>
      <c r="R82" s="181">
        <f>Q82*H82</f>
        <v>0</v>
      </c>
      <c r="S82" s="181">
        <v>0</v>
      </c>
      <c r="T82" s="182">
        <f>S82*H82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R82" s="183" t="s">
        <v>116</v>
      </c>
      <c r="AT82" s="183" t="s">
        <v>111</v>
      </c>
      <c r="AU82" s="183" t="s">
        <v>79</v>
      </c>
      <c r="AY82" s="17" t="s">
        <v>108</v>
      </c>
      <c r="BE82" s="184">
        <f>IF(N82="základní",J82,0)</f>
        <v>0</v>
      </c>
      <c r="BF82" s="184">
        <f>IF(N82="snížená",J82,0)</f>
        <v>0</v>
      </c>
      <c r="BG82" s="184">
        <f>IF(N82="zákl. přenesená",J82,0)</f>
        <v>0</v>
      </c>
      <c r="BH82" s="184">
        <f>IF(N82="sníž. přenesená",J82,0)</f>
        <v>0</v>
      </c>
      <c r="BI82" s="184">
        <f>IF(N82="nulová",J82,0)</f>
        <v>0</v>
      </c>
      <c r="BJ82" s="17" t="s">
        <v>74</v>
      </c>
      <c r="BK82" s="184">
        <f>ROUND(I82*H82,2)</f>
        <v>0</v>
      </c>
      <c r="BL82" s="17" t="s">
        <v>116</v>
      </c>
      <c r="BM82" s="183" t="s">
        <v>122</v>
      </c>
    </row>
    <row r="83" spans="1:65" s="2" customFormat="1" ht="11.25">
      <c r="A83" s="34"/>
      <c r="B83" s="35"/>
      <c r="C83" s="36"/>
      <c r="D83" s="185" t="s">
        <v>118</v>
      </c>
      <c r="E83" s="36"/>
      <c r="F83" s="186" t="s">
        <v>123</v>
      </c>
      <c r="G83" s="36"/>
      <c r="H83" s="36"/>
      <c r="I83" s="187"/>
      <c r="J83" s="36"/>
      <c r="K83" s="36"/>
      <c r="L83" s="39"/>
      <c r="M83" s="188"/>
      <c r="N83" s="189"/>
      <c r="O83" s="64"/>
      <c r="P83" s="64"/>
      <c r="Q83" s="64"/>
      <c r="R83" s="64"/>
      <c r="S83" s="64"/>
      <c r="T83" s="65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T83" s="17" t="s">
        <v>118</v>
      </c>
      <c r="AU83" s="17" t="s">
        <v>79</v>
      </c>
    </row>
    <row r="84" spans="1:65" s="2" customFormat="1" ht="16.5" customHeight="1">
      <c r="A84" s="34"/>
      <c r="B84" s="35"/>
      <c r="C84" s="172" t="s">
        <v>124</v>
      </c>
      <c r="D84" s="172" t="s">
        <v>111</v>
      </c>
      <c r="E84" s="173" t="s">
        <v>125</v>
      </c>
      <c r="F84" s="174" t="s">
        <v>126</v>
      </c>
      <c r="G84" s="175" t="s">
        <v>114</v>
      </c>
      <c r="H84" s="176">
        <v>1</v>
      </c>
      <c r="I84" s="177"/>
      <c r="J84" s="178">
        <f>ROUND(I84*H84,2)</f>
        <v>0</v>
      </c>
      <c r="K84" s="174" t="s">
        <v>115</v>
      </c>
      <c r="L84" s="39"/>
      <c r="M84" s="179" t="s">
        <v>19</v>
      </c>
      <c r="N84" s="180" t="s">
        <v>40</v>
      </c>
      <c r="O84" s="64"/>
      <c r="P84" s="181">
        <f>O84*H84</f>
        <v>0</v>
      </c>
      <c r="Q84" s="181">
        <v>0</v>
      </c>
      <c r="R84" s="181">
        <f>Q84*H84</f>
        <v>0</v>
      </c>
      <c r="S84" s="181">
        <v>0</v>
      </c>
      <c r="T84" s="182">
        <f>S84*H84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R84" s="183" t="s">
        <v>116</v>
      </c>
      <c r="AT84" s="183" t="s">
        <v>111</v>
      </c>
      <c r="AU84" s="183" t="s">
        <v>79</v>
      </c>
      <c r="AY84" s="17" t="s">
        <v>108</v>
      </c>
      <c r="BE84" s="184">
        <f>IF(N84="základní",J84,0)</f>
        <v>0</v>
      </c>
      <c r="BF84" s="184">
        <f>IF(N84="snížená",J84,0)</f>
        <v>0</v>
      </c>
      <c r="BG84" s="184">
        <f>IF(N84="zákl. přenesená",J84,0)</f>
        <v>0</v>
      </c>
      <c r="BH84" s="184">
        <f>IF(N84="sníž. přenesená",J84,0)</f>
        <v>0</v>
      </c>
      <c r="BI84" s="184">
        <f>IF(N84="nulová",J84,0)</f>
        <v>0</v>
      </c>
      <c r="BJ84" s="17" t="s">
        <v>74</v>
      </c>
      <c r="BK84" s="184">
        <f>ROUND(I84*H84,2)</f>
        <v>0</v>
      </c>
      <c r="BL84" s="17" t="s">
        <v>116</v>
      </c>
      <c r="BM84" s="183" t="s">
        <v>127</v>
      </c>
    </row>
    <row r="85" spans="1:65" s="2" customFormat="1" ht="11.25">
      <c r="A85" s="34"/>
      <c r="B85" s="35"/>
      <c r="C85" s="36"/>
      <c r="D85" s="185" t="s">
        <v>118</v>
      </c>
      <c r="E85" s="36"/>
      <c r="F85" s="186" t="s">
        <v>128</v>
      </c>
      <c r="G85" s="36"/>
      <c r="H85" s="36"/>
      <c r="I85" s="187"/>
      <c r="J85" s="36"/>
      <c r="K85" s="36"/>
      <c r="L85" s="39"/>
      <c r="M85" s="188"/>
      <c r="N85" s="189"/>
      <c r="O85" s="64"/>
      <c r="P85" s="64"/>
      <c r="Q85" s="64"/>
      <c r="R85" s="64"/>
      <c r="S85" s="64"/>
      <c r="T85" s="65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T85" s="17" t="s">
        <v>118</v>
      </c>
      <c r="AU85" s="17" t="s">
        <v>79</v>
      </c>
    </row>
    <row r="86" spans="1:65" s="2" customFormat="1" ht="19.5">
      <c r="A86" s="34"/>
      <c r="B86" s="35"/>
      <c r="C86" s="36"/>
      <c r="D86" s="190" t="s">
        <v>129</v>
      </c>
      <c r="E86" s="36"/>
      <c r="F86" s="191" t="s">
        <v>130</v>
      </c>
      <c r="G86" s="36"/>
      <c r="H86" s="36"/>
      <c r="I86" s="187"/>
      <c r="J86" s="36"/>
      <c r="K86" s="36"/>
      <c r="L86" s="39"/>
      <c r="M86" s="188"/>
      <c r="N86" s="189"/>
      <c r="O86" s="64"/>
      <c r="P86" s="64"/>
      <c r="Q86" s="64"/>
      <c r="R86" s="64"/>
      <c r="S86" s="64"/>
      <c r="T86" s="65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7" t="s">
        <v>129</v>
      </c>
      <c r="AU86" s="17" t="s">
        <v>79</v>
      </c>
    </row>
    <row r="87" spans="1:65" s="2" customFormat="1" ht="16.5" customHeight="1">
      <c r="A87" s="34"/>
      <c r="B87" s="35"/>
      <c r="C87" s="172" t="s">
        <v>131</v>
      </c>
      <c r="D87" s="172" t="s">
        <v>111</v>
      </c>
      <c r="E87" s="173" t="s">
        <v>132</v>
      </c>
      <c r="F87" s="174" t="s">
        <v>133</v>
      </c>
      <c r="G87" s="175" t="s">
        <v>114</v>
      </c>
      <c r="H87" s="176">
        <v>1</v>
      </c>
      <c r="I87" s="177"/>
      <c r="J87" s="178">
        <f>ROUND(I87*H87,2)</f>
        <v>0</v>
      </c>
      <c r="K87" s="174" t="s">
        <v>115</v>
      </c>
      <c r="L87" s="39"/>
      <c r="M87" s="179" t="s">
        <v>19</v>
      </c>
      <c r="N87" s="180" t="s">
        <v>40</v>
      </c>
      <c r="O87" s="64"/>
      <c r="P87" s="181">
        <f>O87*H87</f>
        <v>0</v>
      </c>
      <c r="Q87" s="181">
        <v>0</v>
      </c>
      <c r="R87" s="181">
        <f>Q87*H87</f>
        <v>0</v>
      </c>
      <c r="S87" s="181">
        <v>0</v>
      </c>
      <c r="T87" s="182">
        <f>S87*H87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183" t="s">
        <v>116</v>
      </c>
      <c r="AT87" s="183" t="s">
        <v>111</v>
      </c>
      <c r="AU87" s="183" t="s">
        <v>79</v>
      </c>
      <c r="AY87" s="17" t="s">
        <v>108</v>
      </c>
      <c r="BE87" s="184">
        <f>IF(N87="základní",J87,0)</f>
        <v>0</v>
      </c>
      <c r="BF87" s="184">
        <f>IF(N87="snížená",J87,0)</f>
        <v>0</v>
      </c>
      <c r="BG87" s="184">
        <f>IF(N87="zákl. přenesená",J87,0)</f>
        <v>0</v>
      </c>
      <c r="BH87" s="184">
        <f>IF(N87="sníž. přenesená",J87,0)</f>
        <v>0</v>
      </c>
      <c r="BI87" s="184">
        <f>IF(N87="nulová",J87,0)</f>
        <v>0</v>
      </c>
      <c r="BJ87" s="17" t="s">
        <v>74</v>
      </c>
      <c r="BK87" s="184">
        <f>ROUND(I87*H87,2)</f>
        <v>0</v>
      </c>
      <c r="BL87" s="17" t="s">
        <v>116</v>
      </c>
      <c r="BM87" s="183" t="s">
        <v>134</v>
      </c>
    </row>
    <row r="88" spans="1:65" s="2" customFormat="1" ht="11.25">
      <c r="A88" s="34"/>
      <c r="B88" s="35"/>
      <c r="C88" s="36"/>
      <c r="D88" s="185" t="s">
        <v>118</v>
      </c>
      <c r="E88" s="36"/>
      <c r="F88" s="186" t="s">
        <v>135</v>
      </c>
      <c r="G88" s="36"/>
      <c r="H88" s="36"/>
      <c r="I88" s="187"/>
      <c r="J88" s="36"/>
      <c r="K88" s="36"/>
      <c r="L88" s="39"/>
      <c r="M88" s="188"/>
      <c r="N88" s="189"/>
      <c r="O88" s="64"/>
      <c r="P88" s="64"/>
      <c r="Q88" s="64"/>
      <c r="R88" s="64"/>
      <c r="S88" s="64"/>
      <c r="T88" s="65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7" t="s">
        <v>118</v>
      </c>
      <c r="AU88" s="17" t="s">
        <v>79</v>
      </c>
    </row>
    <row r="89" spans="1:65" s="2" customFormat="1" ht="24.2" customHeight="1">
      <c r="A89" s="34"/>
      <c r="B89" s="35"/>
      <c r="C89" s="172" t="s">
        <v>107</v>
      </c>
      <c r="D89" s="172" t="s">
        <v>111</v>
      </c>
      <c r="E89" s="173" t="s">
        <v>136</v>
      </c>
      <c r="F89" s="174" t="s">
        <v>137</v>
      </c>
      <c r="G89" s="175" t="s">
        <v>114</v>
      </c>
      <c r="H89" s="176">
        <v>1</v>
      </c>
      <c r="I89" s="177"/>
      <c r="J89" s="178">
        <f>ROUND(I89*H89,2)</f>
        <v>0</v>
      </c>
      <c r="K89" s="174" t="s">
        <v>115</v>
      </c>
      <c r="L89" s="39"/>
      <c r="M89" s="179" t="s">
        <v>19</v>
      </c>
      <c r="N89" s="180" t="s">
        <v>40</v>
      </c>
      <c r="O89" s="64"/>
      <c r="P89" s="181">
        <f>O89*H89</f>
        <v>0</v>
      </c>
      <c r="Q89" s="181">
        <v>0</v>
      </c>
      <c r="R89" s="181">
        <f>Q89*H89</f>
        <v>0</v>
      </c>
      <c r="S89" s="181">
        <v>0</v>
      </c>
      <c r="T89" s="182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83" t="s">
        <v>116</v>
      </c>
      <c r="AT89" s="183" t="s">
        <v>111</v>
      </c>
      <c r="AU89" s="183" t="s">
        <v>79</v>
      </c>
      <c r="AY89" s="17" t="s">
        <v>108</v>
      </c>
      <c r="BE89" s="184">
        <f>IF(N89="základní",J89,0)</f>
        <v>0</v>
      </c>
      <c r="BF89" s="184">
        <f>IF(N89="snížená",J89,0)</f>
        <v>0</v>
      </c>
      <c r="BG89" s="184">
        <f>IF(N89="zákl. přenesená",J89,0)</f>
        <v>0</v>
      </c>
      <c r="BH89" s="184">
        <f>IF(N89="sníž. přenesená",J89,0)</f>
        <v>0</v>
      </c>
      <c r="BI89" s="184">
        <f>IF(N89="nulová",J89,0)</f>
        <v>0</v>
      </c>
      <c r="BJ89" s="17" t="s">
        <v>74</v>
      </c>
      <c r="BK89" s="184">
        <f>ROUND(I89*H89,2)</f>
        <v>0</v>
      </c>
      <c r="BL89" s="17" t="s">
        <v>116</v>
      </c>
      <c r="BM89" s="183" t="s">
        <v>138</v>
      </c>
    </row>
    <row r="90" spans="1:65" s="2" customFormat="1" ht="11.25">
      <c r="A90" s="34"/>
      <c r="B90" s="35"/>
      <c r="C90" s="36"/>
      <c r="D90" s="185" t="s">
        <v>118</v>
      </c>
      <c r="E90" s="36"/>
      <c r="F90" s="186" t="s">
        <v>139</v>
      </c>
      <c r="G90" s="36"/>
      <c r="H90" s="36"/>
      <c r="I90" s="187"/>
      <c r="J90" s="36"/>
      <c r="K90" s="36"/>
      <c r="L90" s="39"/>
      <c r="M90" s="188"/>
      <c r="N90" s="189"/>
      <c r="O90" s="64"/>
      <c r="P90" s="64"/>
      <c r="Q90" s="64"/>
      <c r="R90" s="64"/>
      <c r="S90" s="64"/>
      <c r="T90" s="65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7" t="s">
        <v>118</v>
      </c>
      <c r="AU90" s="17" t="s">
        <v>79</v>
      </c>
    </row>
    <row r="91" spans="1:65" s="12" customFormat="1" ht="22.9" customHeight="1">
      <c r="B91" s="156"/>
      <c r="C91" s="157"/>
      <c r="D91" s="158" t="s">
        <v>68</v>
      </c>
      <c r="E91" s="170" t="s">
        <v>140</v>
      </c>
      <c r="F91" s="170" t="s">
        <v>141</v>
      </c>
      <c r="G91" s="157"/>
      <c r="H91" s="157"/>
      <c r="I91" s="160"/>
      <c r="J91" s="171">
        <f>BK91</f>
        <v>0</v>
      </c>
      <c r="K91" s="157"/>
      <c r="L91" s="162"/>
      <c r="M91" s="163"/>
      <c r="N91" s="164"/>
      <c r="O91" s="164"/>
      <c r="P91" s="165">
        <f>SUM(P92:P97)</f>
        <v>0</v>
      </c>
      <c r="Q91" s="164"/>
      <c r="R91" s="165">
        <f>SUM(R92:R97)</f>
        <v>0</v>
      </c>
      <c r="S91" s="164"/>
      <c r="T91" s="166">
        <f>SUM(T92:T97)</f>
        <v>0</v>
      </c>
      <c r="AR91" s="167" t="s">
        <v>107</v>
      </c>
      <c r="AT91" s="168" t="s">
        <v>68</v>
      </c>
      <c r="AU91" s="168" t="s">
        <v>74</v>
      </c>
      <c r="AY91" s="167" t="s">
        <v>108</v>
      </c>
      <c r="BK91" s="169">
        <f>SUM(BK92:BK97)</f>
        <v>0</v>
      </c>
    </row>
    <row r="92" spans="1:65" s="2" customFormat="1" ht="16.5" customHeight="1">
      <c r="A92" s="34"/>
      <c r="B92" s="35"/>
      <c r="C92" s="172" t="s">
        <v>142</v>
      </c>
      <c r="D92" s="172" t="s">
        <v>111</v>
      </c>
      <c r="E92" s="173" t="s">
        <v>143</v>
      </c>
      <c r="F92" s="174" t="s">
        <v>144</v>
      </c>
      <c r="G92" s="175" t="s">
        <v>114</v>
      </c>
      <c r="H92" s="176">
        <v>1</v>
      </c>
      <c r="I92" s="177"/>
      <c r="J92" s="178">
        <f>ROUND(I92*H92,2)</f>
        <v>0</v>
      </c>
      <c r="K92" s="174" t="s">
        <v>115</v>
      </c>
      <c r="L92" s="39"/>
      <c r="M92" s="179" t="s">
        <v>19</v>
      </c>
      <c r="N92" s="180" t="s">
        <v>40</v>
      </c>
      <c r="O92" s="64"/>
      <c r="P92" s="181">
        <f>O92*H92</f>
        <v>0</v>
      </c>
      <c r="Q92" s="181">
        <v>0</v>
      </c>
      <c r="R92" s="181">
        <f>Q92*H92</f>
        <v>0</v>
      </c>
      <c r="S92" s="181">
        <v>0</v>
      </c>
      <c r="T92" s="182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3" t="s">
        <v>116</v>
      </c>
      <c r="AT92" s="183" t="s">
        <v>111</v>
      </c>
      <c r="AU92" s="183" t="s">
        <v>79</v>
      </c>
      <c r="AY92" s="17" t="s">
        <v>108</v>
      </c>
      <c r="BE92" s="184">
        <f>IF(N92="základní",J92,0)</f>
        <v>0</v>
      </c>
      <c r="BF92" s="184">
        <f>IF(N92="snížená",J92,0)</f>
        <v>0</v>
      </c>
      <c r="BG92" s="184">
        <f>IF(N92="zákl. přenesená",J92,0)</f>
        <v>0</v>
      </c>
      <c r="BH92" s="184">
        <f>IF(N92="sníž. přenesená",J92,0)</f>
        <v>0</v>
      </c>
      <c r="BI92" s="184">
        <f>IF(N92="nulová",J92,0)</f>
        <v>0</v>
      </c>
      <c r="BJ92" s="17" t="s">
        <v>74</v>
      </c>
      <c r="BK92" s="184">
        <f>ROUND(I92*H92,2)</f>
        <v>0</v>
      </c>
      <c r="BL92" s="17" t="s">
        <v>116</v>
      </c>
      <c r="BM92" s="183" t="s">
        <v>145</v>
      </c>
    </row>
    <row r="93" spans="1:65" s="2" customFormat="1" ht="11.25">
      <c r="A93" s="34"/>
      <c r="B93" s="35"/>
      <c r="C93" s="36"/>
      <c r="D93" s="185" t="s">
        <v>118</v>
      </c>
      <c r="E93" s="36"/>
      <c r="F93" s="186" t="s">
        <v>146</v>
      </c>
      <c r="G93" s="36"/>
      <c r="H93" s="36"/>
      <c r="I93" s="187"/>
      <c r="J93" s="36"/>
      <c r="K93" s="36"/>
      <c r="L93" s="39"/>
      <c r="M93" s="188"/>
      <c r="N93" s="189"/>
      <c r="O93" s="64"/>
      <c r="P93" s="64"/>
      <c r="Q93" s="64"/>
      <c r="R93" s="64"/>
      <c r="S93" s="64"/>
      <c r="T93" s="65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118</v>
      </c>
      <c r="AU93" s="17" t="s">
        <v>79</v>
      </c>
    </row>
    <row r="94" spans="1:65" s="2" customFormat="1" ht="16.5" customHeight="1">
      <c r="A94" s="34"/>
      <c r="B94" s="35"/>
      <c r="C94" s="172" t="s">
        <v>147</v>
      </c>
      <c r="D94" s="172" t="s">
        <v>111</v>
      </c>
      <c r="E94" s="173" t="s">
        <v>148</v>
      </c>
      <c r="F94" s="174" t="s">
        <v>149</v>
      </c>
      <c r="G94" s="175" t="s">
        <v>114</v>
      </c>
      <c r="H94" s="176">
        <v>1</v>
      </c>
      <c r="I94" s="177"/>
      <c r="J94" s="178">
        <f>ROUND(I94*H94,2)</f>
        <v>0</v>
      </c>
      <c r="K94" s="174" t="s">
        <v>115</v>
      </c>
      <c r="L94" s="39"/>
      <c r="M94" s="179" t="s">
        <v>19</v>
      </c>
      <c r="N94" s="180" t="s">
        <v>40</v>
      </c>
      <c r="O94" s="64"/>
      <c r="P94" s="181">
        <f>O94*H94</f>
        <v>0</v>
      </c>
      <c r="Q94" s="181">
        <v>0</v>
      </c>
      <c r="R94" s="181">
        <f>Q94*H94</f>
        <v>0</v>
      </c>
      <c r="S94" s="181">
        <v>0</v>
      </c>
      <c r="T94" s="182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83" t="s">
        <v>116</v>
      </c>
      <c r="AT94" s="183" t="s">
        <v>111</v>
      </c>
      <c r="AU94" s="183" t="s">
        <v>79</v>
      </c>
      <c r="AY94" s="17" t="s">
        <v>108</v>
      </c>
      <c r="BE94" s="184">
        <f>IF(N94="základní",J94,0)</f>
        <v>0</v>
      </c>
      <c r="BF94" s="184">
        <f>IF(N94="snížená",J94,0)</f>
        <v>0</v>
      </c>
      <c r="BG94" s="184">
        <f>IF(N94="zákl. přenesená",J94,0)</f>
        <v>0</v>
      </c>
      <c r="BH94" s="184">
        <f>IF(N94="sníž. přenesená",J94,0)</f>
        <v>0</v>
      </c>
      <c r="BI94" s="184">
        <f>IF(N94="nulová",J94,0)</f>
        <v>0</v>
      </c>
      <c r="BJ94" s="17" t="s">
        <v>74</v>
      </c>
      <c r="BK94" s="184">
        <f>ROUND(I94*H94,2)</f>
        <v>0</v>
      </c>
      <c r="BL94" s="17" t="s">
        <v>116</v>
      </c>
      <c r="BM94" s="183" t="s">
        <v>150</v>
      </c>
    </row>
    <row r="95" spans="1:65" s="2" customFormat="1" ht="11.25">
      <c r="A95" s="34"/>
      <c r="B95" s="35"/>
      <c r="C95" s="36"/>
      <c r="D95" s="185" t="s">
        <v>118</v>
      </c>
      <c r="E95" s="36"/>
      <c r="F95" s="186" t="s">
        <v>151</v>
      </c>
      <c r="G95" s="36"/>
      <c r="H95" s="36"/>
      <c r="I95" s="187"/>
      <c r="J95" s="36"/>
      <c r="K95" s="36"/>
      <c r="L95" s="39"/>
      <c r="M95" s="188"/>
      <c r="N95" s="189"/>
      <c r="O95" s="64"/>
      <c r="P95" s="64"/>
      <c r="Q95" s="64"/>
      <c r="R95" s="64"/>
      <c r="S95" s="64"/>
      <c r="T95" s="65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7" t="s">
        <v>118</v>
      </c>
      <c r="AU95" s="17" t="s">
        <v>79</v>
      </c>
    </row>
    <row r="96" spans="1:65" s="2" customFormat="1" ht="16.5" customHeight="1">
      <c r="A96" s="34"/>
      <c r="B96" s="35"/>
      <c r="C96" s="172" t="s">
        <v>152</v>
      </c>
      <c r="D96" s="172" t="s">
        <v>111</v>
      </c>
      <c r="E96" s="173" t="s">
        <v>153</v>
      </c>
      <c r="F96" s="174" t="s">
        <v>154</v>
      </c>
      <c r="G96" s="175" t="s">
        <v>155</v>
      </c>
      <c r="H96" s="176">
        <v>1</v>
      </c>
      <c r="I96" s="177"/>
      <c r="J96" s="178">
        <f>ROUND(I96*H96,2)</f>
        <v>0</v>
      </c>
      <c r="K96" s="174" t="s">
        <v>115</v>
      </c>
      <c r="L96" s="39"/>
      <c r="M96" s="179" t="s">
        <v>19</v>
      </c>
      <c r="N96" s="180" t="s">
        <v>40</v>
      </c>
      <c r="O96" s="64"/>
      <c r="P96" s="181">
        <f>O96*H96</f>
        <v>0</v>
      </c>
      <c r="Q96" s="181">
        <v>0</v>
      </c>
      <c r="R96" s="181">
        <f>Q96*H96</f>
        <v>0</v>
      </c>
      <c r="S96" s="181">
        <v>0</v>
      </c>
      <c r="T96" s="182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3" t="s">
        <v>116</v>
      </c>
      <c r="AT96" s="183" t="s">
        <v>111</v>
      </c>
      <c r="AU96" s="183" t="s">
        <v>79</v>
      </c>
      <c r="AY96" s="17" t="s">
        <v>108</v>
      </c>
      <c r="BE96" s="184">
        <f>IF(N96="základní",J96,0)</f>
        <v>0</v>
      </c>
      <c r="BF96" s="184">
        <f>IF(N96="snížená",J96,0)</f>
        <v>0</v>
      </c>
      <c r="BG96" s="184">
        <f>IF(N96="zákl. přenesená",J96,0)</f>
        <v>0</v>
      </c>
      <c r="BH96" s="184">
        <f>IF(N96="sníž. přenesená",J96,0)</f>
        <v>0</v>
      </c>
      <c r="BI96" s="184">
        <f>IF(N96="nulová",J96,0)</f>
        <v>0</v>
      </c>
      <c r="BJ96" s="17" t="s">
        <v>74</v>
      </c>
      <c r="BK96" s="184">
        <f>ROUND(I96*H96,2)</f>
        <v>0</v>
      </c>
      <c r="BL96" s="17" t="s">
        <v>116</v>
      </c>
      <c r="BM96" s="183" t="s">
        <v>156</v>
      </c>
    </row>
    <row r="97" spans="1:65" s="2" customFormat="1" ht="11.25">
      <c r="A97" s="34"/>
      <c r="B97" s="35"/>
      <c r="C97" s="36"/>
      <c r="D97" s="185" t="s">
        <v>118</v>
      </c>
      <c r="E97" s="36"/>
      <c r="F97" s="186" t="s">
        <v>157</v>
      </c>
      <c r="G97" s="36"/>
      <c r="H97" s="36"/>
      <c r="I97" s="187"/>
      <c r="J97" s="36"/>
      <c r="K97" s="36"/>
      <c r="L97" s="39"/>
      <c r="M97" s="188"/>
      <c r="N97" s="189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118</v>
      </c>
      <c r="AU97" s="17" t="s">
        <v>79</v>
      </c>
    </row>
    <row r="98" spans="1:65" s="12" customFormat="1" ht="22.9" customHeight="1">
      <c r="B98" s="156"/>
      <c r="C98" s="157"/>
      <c r="D98" s="158" t="s">
        <v>68</v>
      </c>
      <c r="E98" s="170" t="s">
        <v>158</v>
      </c>
      <c r="F98" s="170" t="s">
        <v>159</v>
      </c>
      <c r="G98" s="157"/>
      <c r="H98" s="157"/>
      <c r="I98" s="160"/>
      <c r="J98" s="171">
        <f>BK98</f>
        <v>0</v>
      </c>
      <c r="K98" s="157"/>
      <c r="L98" s="162"/>
      <c r="M98" s="163"/>
      <c r="N98" s="164"/>
      <c r="O98" s="164"/>
      <c r="P98" s="165">
        <f>SUM(P99:P100)</f>
        <v>0</v>
      </c>
      <c r="Q98" s="164"/>
      <c r="R98" s="165">
        <f>SUM(R99:R100)</f>
        <v>0</v>
      </c>
      <c r="S98" s="164"/>
      <c r="T98" s="166">
        <f>SUM(T99:T100)</f>
        <v>0</v>
      </c>
      <c r="AR98" s="167" t="s">
        <v>107</v>
      </c>
      <c r="AT98" s="168" t="s">
        <v>68</v>
      </c>
      <c r="AU98" s="168" t="s">
        <v>74</v>
      </c>
      <c r="AY98" s="167" t="s">
        <v>108</v>
      </c>
      <c r="BK98" s="169">
        <f>SUM(BK99:BK100)</f>
        <v>0</v>
      </c>
    </row>
    <row r="99" spans="1:65" s="2" customFormat="1" ht="16.5" customHeight="1">
      <c r="A99" s="34"/>
      <c r="B99" s="35"/>
      <c r="C99" s="172" t="s">
        <v>160</v>
      </c>
      <c r="D99" s="172" t="s">
        <v>111</v>
      </c>
      <c r="E99" s="173" t="s">
        <v>161</v>
      </c>
      <c r="F99" s="174" t="s">
        <v>162</v>
      </c>
      <c r="G99" s="175" t="s">
        <v>114</v>
      </c>
      <c r="H99" s="176">
        <v>4</v>
      </c>
      <c r="I99" s="177"/>
      <c r="J99" s="178">
        <f>ROUND(I99*H99,2)</f>
        <v>0</v>
      </c>
      <c r="K99" s="174" t="s">
        <v>115</v>
      </c>
      <c r="L99" s="39"/>
      <c r="M99" s="179" t="s">
        <v>19</v>
      </c>
      <c r="N99" s="180" t="s">
        <v>40</v>
      </c>
      <c r="O99" s="64"/>
      <c r="P99" s="181">
        <f>O99*H99</f>
        <v>0</v>
      </c>
      <c r="Q99" s="181">
        <v>0</v>
      </c>
      <c r="R99" s="181">
        <f>Q99*H99</f>
        <v>0</v>
      </c>
      <c r="S99" s="181">
        <v>0</v>
      </c>
      <c r="T99" s="182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83" t="s">
        <v>116</v>
      </c>
      <c r="AT99" s="183" t="s">
        <v>111</v>
      </c>
      <c r="AU99" s="183" t="s">
        <v>79</v>
      </c>
      <c r="AY99" s="17" t="s">
        <v>108</v>
      </c>
      <c r="BE99" s="184">
        <f>IF(N99="základní",J99,0)</f>
        <v>0</v>
      </c>
      <c r="BF99" s="184">
        <f>IF(N99="snížená",J99,0)</f>
        <v>0</v>
      </c>
      <c r="BG99" s="184">
        <f>IF(N99="zákl. přenesená",J99,0)</f>
        <v>0</v>
      </c>
      <c r="BH99" s="184">
        <f>IF(N99="sníž. přenesená",J99,0)</f>
        <v>0</v>
      </c>
      <c r="BI99" s="184">
        <f>IF(N99="nulová",J99,0)</f>
        <v>0</v>
      </c>
      <c r="BJ99" s="17" t="s">
        <v>74</v>
      </c>
      <c r="BK99" s="184">
        <f>ROUND(I99*H99,2)</f>
        <v>0</v>
      </c>
      <c r="BL99" s="17" t="s">
        <v>116</v>
      </c>
      <c r="BM99" s="183" t="s">
        <v>163</v>
      </c>
    </row>
    <row r="100" spans="1:65" s="2" customFormat="1" ht="11.25">
      <c r="A100" s="34"/>
      <c r="B100" s="35"/>
      <c r="C100" s="36"/>
      <c r="D100" s="185" t="s">
        <v>118</v>
      </c>
      <c r="E100" s="36"/>
      <c r="F100" s="186" t="s">
        <v>164</v>
      </c>
      <c r="G100" s="36"/>
      <c r="H100" s="36"/>
      <c r="I100" s="187"/>
      <c r="J100" s="36"/>
      <c r="K100" s="36"/>
      <c r="L100" s="39"/>
      <c r="M100" s="192"/>
      <c r="N100" s="193"/>
      <c r="O100" s="194"/>
      <c r="P100" s="194"/>
      <c r="Q100" s="194"/>
      <c r="R100" s="194"/>
      <c r="S100" s="194"/>
      <c r="T100" s="19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118</v>
      </c>
      <c r="AU100" s="17" t="s">
        <v>79</v>
      </c>
    </row>
    <row r="101" spans="1:65" s="2" customFormat="1" ht="6.95" customHeight="1">
      <c r="A101" s="34"/>
      <c r="B101" s="47"/>
      <c r="C101" s="48"/>
      <c r="D101" s="48"/>
      <c r="E101" s="48"/>
      <c r="F101" s="48"/>
      <c r="G101" s="48"/>
      <c r="H101" s="48"/>
      <c r="I101" s="48"/>
      <c r="J101" s="48"/>
      <c r="K101" s="48"/>
      <c r="L101" s="39"/>
      <c r="M101" s="34"/>
      <c r="O101" s="34"/>
      <c r="P101" s="34"/>
      <c r="Q101" s="34"/>
      <c r="R101" s="34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</sheetData>
  <sheetProtection algorithmName="SHA-512" hashValue="L84RyPS50fvxO3dO3piUnNwl6W8men8xYXaAn3yjHyqprUaRKHEEP3cbJvD4BAeoAyw3BQtnLO7Ln8+SOS3sXQ==" saltValue="VRDNpinanms2DGWMPVFdNkeHjCZ+psLtp3fN6BfnZ9X3SPtUWVtRfU/E5RSylsKouBWhZ5kVDRkpcLRf5ZYVyg==" spinCount="100000" sheet="1" objects="1" scenarios="1" formatColumns="0" formatRows="0" autoFilter="0"/>
  <autoFilter ref="C76:K100" xr:uid="{00000000-0009-0000-0000-000001000000}"/>
  <mergeCells count="6">
    <mergeCell ref="L2:V2"/>
    <mergeCell ref="E7:H7"/>
    <mergeCell ref="E16:H16"/>
    <mergeCell ref="E25:H25"/>
    <mergeCell ref="E46:H46"/>
    <mergeCell ref="E69:H69"/>
  </mergeCells>
  <hyperlinks>
    <hyperlink ref="F81" r:id="rId1" xr:uid="{00000000-0004-0000-0100-000000000000}"/>
    <hyperlink ref="F83" r:id="rId2" xr:uid="{00000000-0004-0000-0100-000001000000}"/>
    <hyperlink ref="F85" r:id="rId3" xr:uid="{00000000-0004-0000-0100-000002000000}"/>
    <hyperlink ref="F88" r:id="rId4" xr:uid="{00000000-0004-0000-0100-000003000000}"/>
    <hyperlink ref="F90" r:id="rId5" xr:uid="{00000000-0004-0000-0100-000004000000}"/>
    <hyperlink ref="F93" r:id="rId6" xr:uid="{00000000-0004-0000-0100-000005000000}"/>
    <hyperlink ref="F95" r:id="rId7" xr:uid="{00000000-0004-0000-0100-000006000000}"/>
    <hyperlink ref="F97" r:id="rId8" xr:uid="{00000000-0004-0000-0100-000007000000}"/>
    <hyperlink ref="F100" r:id="rId9" xr:uid="{00000000-0004-0000-0100-000008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236"/>
  <sheetViews>
    <sheetView showGridLines="0" topLeftCell="A4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6"/>
      <c r="M2" s="346"/>
      <c r="N2" s="346"/>
      <c r="O2" s="346"/>
      <c r="P2" s="346"/>
      <c r="Q2" s="346"/>
      <c r="R2" s="346"/>
      <c r="S2" s="346"/>
      <c r="T2" s="346"/>
      <c r="U2" s="346"/>
      <c r="V2" s="346"/>
      <c r="AT2" s="17" t="s">
        <v>78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20"/>
      <c r="AT3" s="17" t="s">
        <v>79</v>
      </c>
    </row>
    <row r="4" spans="1:46" s="1" customFormat="1" ht="24.95" customHeight="1">
      <c r="B4" s="20"/>
      <c r="D4" s="102" t="s">
        <v>83</v>
      </c>
      <c r="L4" s="20"/>
      <c r="M4" s="103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4" t="s">
        <v>16</v>
      </c>
      <c r="L6" s="20"/>
    </row>
    <row r="7" spans="1:46" s="1" customFormat="1" ht="16.5" customHeight="1">
      <c r="B7" s="20"/>
      <c r="E7" s="353" t="str">
        <f>'Rekapitulace stavby'!K6</f>
        <v>Polní cesta Krajníčko C9</v>
      </c>
      <c r="F7" s="354"/>
      <c r="G7" s="354"/>
      <c r="H7" s="354"/>
      <c r="L7" s="20"/>
    </row>
    <row r="8" spans="1:46" s="2" customFormat="1" ht="12" customHeight="1">
      <c r="A8" s="34"/>
      <c r="B8" s="39"/>
      <c r="C8" s="34"/>
      <c r="D8" s="104" t="s">
        <v>165</v>
      </c>
      <c r="E8" s="34"/>
      <c r="F8" s="34"/>
      <c r="G8" s="34"/>
      <c r="H8" s="34"/>
      <c r="I8" s="34"/>
      <c r="J8" s="34"/>
      <c r="K8" s="34"/>
      <c r="L8" s="105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47" t="s">
        <v>166</v>
      </c>
      <c r="F9" s="348"/>
      <c r="G9" s="348"/>
      <c r="H9" s="348"/>
      <c r="I9" s="34"/>
      <c r="J9" s="34"/>
      <c r="K9" s="34"/>
      <c r="L9" s="105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5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4" t="s">
        <v>18</v>
      </c>
      <c r="E11" s="34"/>
      <c r="F11" s="106" t="s">
        <v>19</v>
      </c>
      <c r="G11" s="34"/>
      <c r="H11" s="34"/>
      <c r="I11" s="104" t="s">
        <v>20</v>
      </c>
      <c r="J11" s="106" t="s">
        <v>19</v>
      </c>
      <c r="K11" s="34"/>
      <c r="L11" s="105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4" t="s">
        <v>21</v>
      </c>
      <c r="E12" s="34"/>
      <c r="F12" s="106" t="s">
        <v>22</v>
      </c>
      <c r="G12" s="34"/>
      <c r="H12" s="34"/>
      <c r="I12" s="104" t="s">
        <v>23</v>
      </c>
      <c r="J12" s="107" t="str">
        <f>'Rekapitulace stavby'!AN8</f>
        <v>14. 4. 2022</v>
      </c>
      <c r="K12" s="34"/>
      <c r="L12" s="105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5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4" t="s">
        <v>25</v>
      </c>
      <c r="E14" s="34"/>
      <c r="F14" s="34"/>
      <c r="G14" s="34"/>
      <c r="H14" s="34"/>
      <c r="I14" s="104" t="s">
        <v>26</v>
      </c>
      <c r="J14" s="106" t="str">
        <f>IF('Rekapitulace stavby'!AN10="","",'Rekapitulace stavby'!AN10)</f>
        <v/>
      </c>
      <c r="K14" s="34"/>
      <c r="L14" s="105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6" t="str">
        <f>IF('Rekapitulace stavby'!E11="","",'Rekapitulace stavby'!E11)</f>
        <v xml:space="preserve"> </v>
      </c>
      <c r="F15" s="34"/>
      <c r="G15" s="34"/>
      <c r="H15" s="34"/>
      <c r="I15" s="104" t="s">
        <v>27</v>
      </c>
      <c r="J15" s="106" t="str">
        <f>IF('Rekapitulace stavby'!AN11="","",'Rekapitulace stavby'!AN11)</f>
        <v/>
      </c>
      <c r="K15" s="34"/>
      <c r="L15" s="105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5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4" t="s">
        <v>28</v>
      </c>
      <c r="E17" s="34"/>
      <c r="F17" s="34"/>
      <c r="G17" s="34"/>
      <c r="H17" s="34"/>
      <c r="I17" s="104" t="s">
        <v>26</v>
      </c>
      <c r="J17" s="30" t="str">
        <f>'Rekapitulace stavby'!AN13</f>
        <v>Vyplň údaj</v>
      </c>
      <c r="K17" s="34"/>
      <c r="L17" s="105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49" t="str">
        <f>'Rekapitulace stavby'!E14</f>
        <v>Vyplň údaj</v>
      </c>
      <c r="F18" s="350"/>
      <c r="G18" s="350"/>
      <c r="H18" s="350"/>
      <c r="I18" s="104" t="s">
        <v>27</v>
      </c>
      <c r="J18" s="30" t="str">
        <f>'Rekapitulace stavby'!AN14</f>
        <v>Vyplň údaj</v>
      </c>
      <c r="K18" s="34"/>
      <c r="L18" s="105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5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4" t="s">
        <v>30</v>
      </c>
      <c r="E20" s="34"/>
      <c r="F20" s="34"/>
      <c r="G20" s="34"/>
      <c r="H20" s="34"/>
      <c r="I20" s="104" t="s">
        <v>26</v>
      </c>
      <c r="J20" s="106" t="str">
        <f>IF('Rekapitulace stavby'!AN16="","",'Rekapitulace stavby'!AN16)</f>
        <v/>
      </c>
      <c r="K20" s="34"/>
      <c r="L20" s="105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6" t="str">
        <f>IF('Rekapitulace stavby'!E17="","",'Rekapitulace stavby'!E17)</f>
        <v xml:space="preserve"> </v>
      </c>
      <c r="F21" s="34"/>
      <c r="G21" s="34"/>
      <c r="H21" s="34"/>
      <c r="I21" s="104" t="s">
        <v>27</v>
      </c>
      <c r="J21" s="106" t="str">
        <f>IF('Rekapitulace stavby'!AN17="","",'Rekapitulace stavby'!AN17)</f>
        <v/>
      </c>
      <c r="K21" s="34"/>
      <c r="L21" s="105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5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4" t="s">
        <v>32</v>
      </c>
      <c r="E23" s="34"/>
      <c r="F23" s="34"/>
      <c r="G23" s="34"/>
      <c r="H23" s="34"/>
      <c r="I23" s="104" t="s">
        <v>26</v>
      </c>
      <c r="J23" s="106" t="str">
        <f>IF('Rekapitulace stavby'!AN19="","",'Rekapitulace stavby'!AN19)</f>
        <v/>
      </c>
      <c r="K23" s="34"/>
      <c r="L23" s="105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6" t="str">
        <f>IF('Rekapitulace stavby'!E20="","",'Rekapitulace stavby'!E20)</f>
        <v xml:space="preserve"> </v>
      </c>
      <c r="F24" s="34"/>
      <c r="G24" s="34"/>
      <c r="H24" s="34"/>
      <c r="I24" s="104" t="s">
        <v>27</v>
      </c>
      <c r="J24" s="106" t="str">
        <f>IF('Rekapitulace stavby'!AN20="","",'Rekapitulace stavby'!AN20)</f>
        <v/>
      </c>
      <c r="K24" s="34"/>
      <c r="L24" s="105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5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4" t="s">
        <v>33</v>
      </c>
      <c r="E26" s="34"/>
      <c r="F26" s="34"/>
      <c r="G26" s="34"/>
      <c r="H26" s="34"/>
      <c r="I26" s="34"/>
      <c r="J26" s="34"/>
      <c r="K26" s="34"/>
      <c r="L26" s="105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8"/>
      <c r="B27" s="109"/>
      <c r="C27" s="108"/>
      <c r="D27" s="108"/>
      <c r="E27" s="351" t="s">
        <v>19</v>
      </c>
      <c r="F27" s="351"/>
      <c r="G27" s="351"/>
      <c r="H27" s="351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5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1"/>
      <c r="E29" s="111"/>
      <c r="F29" s="111"/>
      <c r="G29" s="111"/>
      <c r="H29" s="111"/>
      <c r="I29" s="111"/>
      <c r="J29" s="111"/>
      <c r="K29" s="111"/>
      <c r="L29" s="105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2" t="s">
        <v>35</v>
      </c>
      <c r="E30" s="34"/>
      <c r="F30" s="34"/>
      <c r="G30" s="34"/>
      <c r="H30" s="34"/>
      <c r="I30" s="34"/>
      <c r="J30" s="113">
        <f>ROUND(J87, 2)</f>
        <v>0</v>
      </c>
      <c r="K30" s="34"/>
      <c r="L30" s="105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1"/>
      <c r="E31" s="111"/>
      <c r="F31" s="111"/>
      <c r="G31" s="111"/>
      <c r="H31" s="111"/>
      <c r="I31" s="111"/>
      <c r="J31" s="111"/>
      <c r="K31" s="111"/>
      <c r="L31" s="105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4" t="s">
        <v>37</v>
      </c>
      <c r="G32" s="34"/>
      <c r="H32" s="34"/>
      <c r="I32" s="114" t="s">
        <v>36</v>
      </c>
      <c r="J32" s="114" t="s">
        <v>38</v>
      </c>
      <c r="K32" s="34"/>
      <c r="L32" s="105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5" t="s">
        <v>39</v>
      </c>
      <c r="E33" s="104" t="s">
        <v>40</v>
      </c>
      <c r="F33" s="116">
        <f>ROUND((SUM(BE87:BE235)),  2)</f>
        <v>0</v>
      </c>
      <c r="G33" s="34"/>
      <c r="H33" s="34"/>
      <c r="I33" s="117">
        <v>0.21</v>
      </c>
      <c r="J33" s="116">
        <f>ROUND(((SUM(BE87:BE235))*I33),  2)</f>
        <v>0</v>
      </c>
      <c r="K33" s="34"/>
      <c r="L33" s="105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4" t="s">
        <v>41</v>
      </c>
      <c r="F34" s="116">
        <f>ROUND((SUM(BF87:BF235)),  2)</f>
        <v>0</v>
      </c>
      <c r="G34" s="34"/>
      <c r="H34" s="34"/>
      <c r="I34" s="117">
        <v>0.12</v>
      </c>
      <c r="J34" s="116">
        <f>ROUND(((SUM(BF87:BF235))*I34),  2)</f>
        <v>0</v>
      </c>
      <c r="K34" s="34"/>
      <c r="L34" s="105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4" t="s">
        <v>42</v>
      </c>
      <c r="F35" s="116">
        <f>ROUND((SUM(BG87:BG235)),  2)</f>
        <v>0</v>
      </c>
      <c r="G35" s="34"/>
      <c r="H35" s="34"/>
      <c r="I35" s="117">
        <v>0.21</v>
      </c>
      <c r="J35" s="116">
        <f>0</f>
        <v>0</v>
      </c>
      <c r="K35" s="34"/>
      <c r="L35" s="105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4" t="s">
        <v>43</v>
      </c>
      <c r="F36" s="116">
        <f>ROUND((SUM(BH87:BH235)),  2)</f>
        <v>0</v>
      </c>
      <c r="G36" s="34"/>
      <c r="H36" s="34"/>
      <c r="I36" s="117">
        <v>0.12</v>
      </c>
      <c r="J36" s="116">
        <f>0</f>
        <v>0</v>
      </c>
      <c r="K36" s="34"/>
      <c r="L36" s="105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4" t="s">
        <v>44</v>
      </c>
      <c r="F37" s="116">
        <f>ROUND((SUM(BI87:BI235)),  2)</f>
        <v>0</v>
      </c>
      <c r="G37" s="34"/>
      <c r="H37" s="34"/>
      <c r="I37" s="117">
        <v>0</v>
      </c>
      <c r="J37" s="116">
        <f>0</f>
        <v>0</v>
      </c>
      <c r="K37" s="34"/>
      <c r="L37" s="105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5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8"/>
      <c r="D39" s="119" t="s">
        <v>45</v>
      </c>
      <c r="E39" s="120"/>
      <c r="F39" s="120"/>
      <c r="G39" s="121" t="s">
        <v>46</v>
      </c>
      <c r="H39" s="122" t="s">
        <v>47</v>
      </c>
      <c r="I39" s="120"/>
      <c r="J39" s="123">
        <f>SUM(J30:J37)</f>
        <v>0</v>
      </c>
      <c r="K39" s="124"/>
      <c r="L39" s="105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84</v>
      </c>
      <c r="D45" s="36"/>
      <c r="E45" s="36"/>
      <c r="F45" s="36"/>
      <c r="G45" s="36"/>
      <c r="H45" s="36"/>
      <c r="I45" s="36"/>
      <c r="J45" s="36"/>
      <c r="K45" s="36"/>
      <c r="L45" s="105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5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5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55" t="str">
        <f>E7</f>
        <v>Polní cesta Krajníčko C9</v>
      </c>
      <c r="F48" s="356"/>
      <c r="G48" s="356"/>
      <c r="H48" s="356"/>
      <c r="I48" s="36"/>
      <c r="J48" s="36"/>
      <c r="K48" s="36"/>
      <c r="L48" s="105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165</v>
      </c>
      <c r="D49" s="36"/>
      <c r="E49" s="36"/>
      <c r="F49" s="36"/>
      <c r="G49" s="36"/>
      <c r="H49" s="36"/>
      <c r="I49" s="36"/>
      <c r="J49" s="36"/>
      <c r="K49" s="36"/>
      <c r="L49" s="105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26" t="str">
        <f>E9</f>
        <v>202411011 - SO 01</v>
      </c>
      <c r="F50" s="352"/>
      <c r="G50" s="352"/>
      <c r="H50" s="352"/>
      <c r="I50" s="36"/>
      <c r="J50" s="36"/>
      <c r="K50" s="36"/>
      <c r="L50" s="105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5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29" t="s">
        <v>23</v>
      </c>
      <c r="J52" s="59" t="str">
        <f>IF(J12="","",J12)</f>
        <v>14. 4. 2022</v>
      </c>
      <c r="K52" s="36"/>
      <c r="L52" s="105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5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25</v>
      </c>
      <c r="D54" s="36"/>
      <c r="E54" s="36"/>
      <c r="F54" s="27" t="str">
        <f>E15</f>
        <v xml:space="preserve"> </v>
      </c>
      <c r="G54" s="36"/>
      <c r="H54" s="36"/>
      <c r="I54" s="29" t="s">
        <v>30</v>
      </c>
      <c r="J54" s="32" t="str">
        <f>E21</f>
        <v xml:space="preserve"> </v>
      </c>
      <c r="K54" s="36"/>
      <c r="L54" s="105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28</v>
      </c>
      <c r="D55" s="36"/>
      <c r="E55" s="36"/>
      <c r="F55" s="27" t="str">
        <f>IF(E18="","",E18)</f>
        <v>Vyplň údaj</v>
      </c>
      <c r="G55" s="36"/>
      <c r="H55" s="36"/>
      <c r="I55" s="29" t="s">
        <v>32</v>
      </c>
      <c r="J55" s="32" t="str">
        <f>E24</f>
        <v xml:space="preserve"> </v>
      </c>
      <c r="K55" s="36"/>
      <c r="L55" s="105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5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29" t="s">
        <v>85</v>
      </c>
      <c r="D57" s="130"/>
      <c r="E57" s="130"/>
      <c r="F57" s="130"/>
      <c r="G57" s="130"/>
      <c r="H57" s="130"/>
      <c r="I57" s="130"/>
      <c r="J57" s="131" t="s">
        <v>86</v>
      </c>
      <c r="K57" s="130"/>
      <c r="L57" s="105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5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2" t="s">
        <v>67</v>
      </c>
      <c r="D59" s="36"/>
      <c r="E59" s="36"/>
      <c r="F59" s="36"/>
      <c r="G59" s="36"/>
      <c r="H59" s="36"/>
      <c r="I59" s="36"/>
      <c r="J59" s="77">
        <f>J87</f>
        <v>0</v>
      </c>
      <c r="K59" s="36"/>
      <c r="L59" s="105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87</v>
      </c>
    </row>
    <row r="60" spans="1:47" s="9" customFormat="1" ht="24.95" customHeight="1">
      <c r="B60" s="133"/>
      <c r="C60" s="134"/>
      <c r="D60" s="135" t="s">
        <v>167</v>
      </c>
      <c r="E60" s="136"/>
      <c r="F60" s="136"/>
      <c r="G60" s="136"/>
      <c r="H60" s="136"/>
      <c r="I60" s="136"/>
      <c r="J60" s="137">
        <f>J88</f>
        <v>0</v>
      </c>
      <c r="K60" s="134"/>
      <c r="L60" s="138"/>
    </row>
    <row r="61" spans="1:47" s="10" customFormat="1" ht="19.899999999999999" customHeight="1">
      <c r="B61" s="139"/>
      <c r="C61" s="140"/>
      <c r="D61" s="141" t="s">
        <v>168</v>
      </c>
      <c r="E61" s="142"/>
      <c r="F61" s="142"/>
      <c r="G61" s="142"/>
      <c r="H61" s="142"/>
      <c r="I61" s="142"/>
      <c r="J61" s="143">
        <f>J89</f>
        <v>0</v>
      </c>
      <c r="K61" s="140"/>
      <c r="L61" s="144"/>
    </row>
    <row r="62" spans="1:47" s="10" customFormat="1" ht="19.899999999999999" customHeight="1">
      <c r="B62" s="139"/>
      <c r="C62" s="140"/>
      <c r="D62" s="141" t="s">
        <v>169</v>
      </c>
      <c r="E62" s="142"/>
      <c r="F62" s="142"/>
      <c r="G62" s="142"/>
      <c r="H62" s="142"/>
      <c r="I62" s="142"/>
      <c r="J62" s="143">
        <f>J139</f>
        <v>0</v>
      </c>
      <c r="K62" s="140"/>
      <c r="L62" s="144"/>
    </row>
    <row r="63" spans="1:47" s="10" customFormat="1" ht="19.899999999999999" customHeight="1">
      <c r="B63" s="139"/>
      <c r="C63" s="140"/>
      <c r="D63" s="141" t="s">
        <v>170</v>
      </c>
      <c r="E63" s="142"/>
      <c r="F63" s="142"/>
      <c r="G63" s="142"/>
      <c r="H63" s="142"/>
      <c r="I63" s="142"/>
      <c r="J63" s="143">
        <f>J144</f>
        <v>0</v>
      </c>
      <c r="K63" s="140"/>
      <c r="L63" s="144"/>
    </row>
    <row r="64" spans="1:47" s="10" customFormat="1" ht="19.899999999999999" customHeight="1">
      <c r="B64" s="139"/>
      <c r="C64" s="140"/>
      <c r="D64" s="141" t="s">
        <v>171</v>
      </c>
      <c r="E64" s="142"/>
      <c r="F64" s="142"/>
      <c r="G64" s="142"/>
      <c r="H64" s="142"/>
      <c r="I64" s="142"/>
      <c r="J64" s="143">
        <f>J186</f>
        <v>0</v>
      </c>
      <c r="K64" s="140"/>
      <c r="L64" s="144"/>
    </row>
    <row r="65" spans="1:31" s="10" customFormat="1" ht="19.899999999999999" customHeight="1">
      <c r="B65" s="139"/>
      <c r="C65" s="140"/>
      <c r="D65" s="141" t="s">
        <v>172</v>
      </c>
      <c r="E65" s="142"/>
      <c r="F65" s="142"/>
      <c r="G65" s="142"/>
      <c r="H65" s="142"/>
      <c r="I65" s="142"/>
      <c r="J65" s="143">
        <f>J200</f>
        <v>0</v>
      </c>
      <c r="K65" s="140"/>
      <c r="L65" s="144"/>
    </row>
    <row r="66" spans="1:31" s="10" customFormat="1" ht="19.899999999999999" customHeight="1">
      <c r="B66" s="139"/>
      <c r="C66" s="140"/>
      <c r="D66" s="141" t="s">
        <v>173</v>
      </c>
      <c r="E66" s="142"/>
      <c r="F66" s="142"/>
      <c r="G66" s="142"/>
      <c r="H66" s="142"/>
      <c r="I66" s="142"/>
      <c r="J66" s="143">
        <f>J219</f>
        <v>0</v>
      </c>
      <c r="K66" s="140"/>
      <c r="L66" s="144"/>
    </row>
    <row r="67" spans="1:31" s="10" customFormat="1" ht="19.899999999999999" customHeight="1">
      <c r="B67" s="139"/>
      <c r="C67" s="140"/>
      <c r="D67" s="141" t="s">
        <v>174</v>
      </c>
      <c r="E67" s="142"/>
      <c r="F67" s="142"/>
      <c r="G67" s="142"/>
      <c r="H67" s="142"/>
      <c r="I67" s="142"/>
      <c r="J67" s="143">
        <f>J233</f>
        <v>0</v>
      </c>
      <c r="K67" s="140"/>
      <c r="L67" s="144"/>
    </row>
    <row r="68" spans="1:31" s="2" customFormat="1" ht="21.75" customHeight="1">
      <c r="A68" s="34"/>
      <c r="B68" s="35"/>
      <c r="C68" s="36"/>
      <c r="D68" s="36"/>
      <c r="E68" s="36"/>
      <c r="F68" s="36"/>
      <c r="G68" s="36"/>
      <c r="H68" s="36"/>
      <c r="I68" s="36"/>
      <c r="J68" s="36"/>
      <c r="K68" s="36"/>
      <c r="L68" s="105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6.95" customHeight="1">
      <c r="A69" s="34"/>
      <c r="B69" s="47"/>
      <c r="C69" s="48"/>
      <c r="D69" s="48"/>
      <c r="E69" s="48"/>
      <c r="F69" s="48"/>
      <c r="G69" s="48"/>
      <c r="H69" s="48"/>
      <c r="I69" s="48"/>
      <c r="J69" s="48"/>
      <c r="K69" s="48"/>
      <c r="L69" s="105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3" spans="1:31" s="2" customFormat="1" ht="6.95" customHeight="1">
      <c r="A73" s="34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105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24.95" customHeight="1">
      <c r="A74" s="34"/>
      <c r="B74" s="35"/>
      <c r="C74" s="23" t="s">
        <v>92</v>
      </c>
      <c r="D74" s="36"/>
      <c r="E74" s="36"/>
      <c r="F74" s="36"/>
      <c r="G74" s="36"/>
      <c r="H74" s="36"/>
      <c r="I74" s="36"/>
      <c r="J74" s="36"/>
      <c r="K74" s="36"/>
      <c r="L74" s="105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6.95" customHeight="1">
      <c r="A75" s="34"/>
      <c r="B75" s="35"/>
      <c r="C75" s="36"/>
      <c r="D75" s="36"/>
      <c r="E75" s="36"/>
      <c r="F75" s="36"/>
      <c r="G75" s="36"/>
      <c r="H75" s="36"/>
      <c r="I75" s="36"/>
      <c r="J75" s="36"/>
      <c r="K75" s="36"/>
      <c r="L75" s="105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" customHeight="1">
      <c r="A76" s="34"/>
      <c r="B76" s="35"/>
      <c r="C76" s="29" t="s">
        <v>16</v>
      </c>
      <c r="D76" s="36"/>
      <c r="E76" s="36"/>
      <c r="F76" s="36"/>
      <c r="G76" s="36"/>
      <c r="H76" s="36"/>
      <c r="I76" s="36"/>
      <c r="J76" s="36"/>
      <c r="K76" s="36"/>
      <c r="L76" s="105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6.5" customHeight="1">
      <c r="A77" s="34"/>
      <c r="B77" s="35"/>
      <c r="C77" s="36"/>
      <c r="D77" s="36"/>
      <c r="E77" s="355" t="str">
        <f>E7</f>
        <v>Polní cesta Krajníčko C9</v>
      </c>
      <c r="F77" s="356"/>
      <c r="G77" s="356"/>
      <c r="H77" s="356"/>
      <c r="I77" s="36"/>
      <c r="J77" s="36"/>
      <c r="K77" s="36"/>
      <c r="L77" s="105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2" customHeight="1">
      <c r="A78" s="34"/>
      <c r="B78" s="35"/>
      <c r="C78" s="29" t="s">
        <v>165</v>
      </c>
      <c r="D78" s="36"/>
      <c r="E78" s="36"/>
      <c r="F78" s="36"/>
      <c r="G78" s="36"/>
      <c r="H78" s="36"/>
      <c r="I78" s="36"/>
      <c r="J78" s="36"/>
      <c r="K78" s="36"/>
      <c r="L78" s="105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6.5" customHeight="1">
      <c r="A79" s="34"/>
      <c r="B79" s="35"/>
      <c r="C79" s="36"/>
      <c r="D79" s="36"/>
      <c r="E79" s="326" t="str">
        <f>E9</f>
        <v>202411011 - SO 01</v>
      </c>
      <c r="F79" s="352"/>
      <c r="G79" s="352"/>
      <c r="H79" s="352"/>
      <c r="I79" s="36"/>
      <c r="J79" s="36"/>
      <c r="K79" s="36"/>
      <c r="L79" s="105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6.95" customHeight="1">
      <c r="A80" s="34"/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105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2" customHeight="1">
      <c r="A81" s="34"/>
      <c r="B81" s="35"/>
      <c r="C81" s="29" t="s">
        <v>21</v>
      </c>
      <c r="D81" s="36"/>
      <c r="E81" s="36"/>
      <c r="F81" s="27" t="str">
        <f>F12</f>
        <v xml:space="preserve"> </v>
      </c>
      <c r="G81" s="36"/>
      <c r="H81" s="36"/>
      <c r="I81" s="29" t="s">
        <v>23</v>
      </c>
      <c r="J81" s="59" t="str">
        <f>IF(J12="","",J12)</f>
        <v>14. 4. 2022</v>
      </c>
      <c r="K81" s="36"/>
      <c r="L81" s="105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6.95" customHeight="1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105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5.2" customHeight="1">
      <c r="A83" s="34"/>
      <c r="B83" s="35"/>
      <c r="C83" s="29" t="s">
        <v>25</v>
      </c>
      <c r="D83" s="36"/>
      <c r="E83" s="36"/>
      <c r="F83" s="27" t="str">
        <f>E15</f>
        <v xml:space="preserve"> </v>
      </c>
      <c r="G83" s="36"/>
      <c r="H83" s="36"/>
      <c r="I83" s="29" t="s">
        <v>30</v>
      </c>
      <c r="J83" s="32" t="str">
        <f>E21</f>
        <v xml:space="preserve"> </v>
      </c>
      <c r="K83" s="36"/>
      <c r="L83" s="105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5.2" customHeight="1">
      <c r="A84" s="34"/>
      <c r="B84" s="35"/>
      <c r="C84" s="29" t="s">
        <v>28</v>
      </c>
      <c r="D84" s="36"/>
      <c r="E84" s="36"/>
      <c r="F84" s="27" t="str">
        <f>IF(E18="","",E18)</f>
        <v>Vyplň údaj</v>
      </c>
      <c r="G84" s="36"/>
      <c r="H84" s="36"/>
      <c r="I84" s="29" t="s">
        <v>32</v>
      </c>
      <c r="J84" s="32" t="str">
        <f>E24</f>
        <v xml:space="preserve"> </v>
      </c>
      <c r="K84" s="36"/>
      <c r="L84" s="105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0.35" customHeight="1">
      <c r="A85" s="34"/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105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11" customFormat="1" ht="29.25" customHeight="1">
      <c r="A86" s="145"/>
      <c r="B86" s="146"/>
      <c r="C86" s="147" t="s">
        <v>93</v>
      </c>
      <c r="D86" s="148" t="s">
        <v>54</v>
      </c>
      <c r="E86" s="148" t="s">
        <v>50</v>
      </c>
      <c r="F86" s="148" t="s">
        <v>51</v>
      </c>
      <c r="G86" s="148" t="s">
        <v>94</v>
      </c>
      <c r="H86" s="148" t="s">
        <v>95</v>
      </c>
      <c r="I86" s="148" t="s">
        <v>96</v>
      </c>
      <c r="J86" s="148" t="s">
        <v>86</v>
      </c>
      <c r="K86" s="149" t="s">
        <v>97</v>
      </c>
      <c r="L86" s="150"/>
      <c r="M86" s="68" t="s">
        <v>19</v>
      </c>
      <c r="N86" s="69" t="s">
        <v>39</v>
      </c>
      <c r="O86" s="69" t="s">
        <v>98</v>
      </c>
      <c r="P86" s="69" t="s">
        <v>99</v>
      </c>
      <c r="Q86" s="69" t="s">
        <v>100</v>
      </c>
      <c r="R86" s="69" t="s">
        <v>101</v>
      </c>
      <c r="S86" s="69" t="s">
        <v>102</v>
      </c>
      <c r="T86" s="70" t="s">
        <v>103</v>
      </c>
      <c r="U86" s="145"/>
      <c r="V86" s="145"/>
      <c r="W86" s="145"/>
      <c r="X86" s="145"/>
      <c r="Y86" s="145"/>
      <c r="Z86" s="145"/>
      <c r="AA86" s="145"/>
      <c r="AB86" s="145"/>
      <c r="AC86" s="145"/>
      <c r="AD86" s="145"/>
      <c r="AE86" s="145"/>
    </row>
    <row r="87" spans="1:65" s="2" customFormat="1" ht="22.9" customHeight="1">
      <c r="A87" s="34"/>
      <c r="B87" s="35"/>
      <c r="C87" s="75" t="s">
        <v>104</v>
      </c>
      <c r="D87" s="36"/>
      <c r="E87" s="36"/>
      <c r="F87" s="36"/>
      <c r="G87" s="36"/>
      <c r="H87" s="36"/>
      <c r="I87" s="36"/>
      <c r="J87" s="151">
        <f>BK87</f>
        <v>0</v>
      </c>
      <c r="K87" s="36"/>
      <c r="L87" s="39"/>
      <c r="M87" s="71"/>
      <c r="N87" s="152"/>
      <c r="O87" s="72"/>
      <c r="P87" s="153">
        <f>P88</f>
        <v>0</v>
      </c>
      <c r="Q87" s="72"/>
      <c r="R87" s="153">
        <f>R88</f>
        <v>677.00887917000011</v>
      </c>
      <c r="S87" s="72"/>
      <c r="T87" s="154">
        <f>T88</f>
        <v>6.0940000000000003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7" t="s">
        <v>68</v>
      </c>
      <c r="AU87" s="17" t="s">
        <v>87</v>
      </c>
      <c r="BK87" s="155">
        <f>BK88</f>
        <v>0</v>
      </c>
    </row>
    <row r="88" spans="1:65" s="12" customFormat="1" ht="25.9" customHeight="1">
      <c r="B88" s="156"/>
      <c r="C88" s="157"/>
      <c r="D88" s="158" t="s">
        <v>68</v>
      </c>
      <c r="E88" s="159" t="s">
        <v>175</v>
      </c>
      <c r="F88" s="159" t="s">
        <v>176</v>
      </c>
      <c r="G88" s="157"/>
      <c r="H88" s="157"/>
      <c r="I88" s="160"/>
      <c r="J88" s="161">
        <f>BK88</f>
        <v>0</v>
      </c>
      <c r="K88" s="157"/>
      <c r="L88" s="162"/>
      <c r="M88" s="163"/>
      <c r="N88" s="164"/>
      <c r="O88" s="164"/>
      <c r="P88" s="165">
        <f>P89+P139+P144+P186+P200+P219+P233</f>
        <v>0</v>
      </c>
      <c r="Q88" s="164"/>
      <c r="R88" s="165">
        <f>R89+R139+R144+R186+R200+R219+R233</f>
        <v>677.00887917000011</v>
      </c>
      <c r="S88" s="164"/>
      <c r="T88" s="166">
        <f>T89+T139+T144+T186+T200+T219+T233</f>
        <v>6.0940000000000003</v>
      </c>
      <c r="AR88" s="167" t="s">
        <v>74</v>
      </c>
      <c r="AT88" s="168" t="s">
        <v>68</v>
      </c>
      <c r="AU88" s="168" t="s">
        <v>69</v>
      </c>
      <c r="AY88" s="167" t="s">
        <v>108</v>
      </c>
      <c r="BK88" s="169">
        <f>BK89+BK139+BK144+BK186+BK200+BK219+BK233</f>
        <v>0</v>
      </c>
    </row>
    <row r="89" spans="1:65" s="12" customFormat="1" ht="22.9" customHeight="1">
      <c r="B89" s="156"/>
      <c r="C89" s="157"/>
      <c r="D89" s="158" t="s">
        <v>68</v>
      </c>
      <c r="E89" s="170" t="s">
        <v>74</v>
      </c>
      <c r="F89" s="170" t="s">
        <v>177</v>
      </c>
      <c r="G89" s="157"/>
      <c r="H89" s="157"/>
      <c r="I89" s="160"/>
      <c r="J89" s="171">
        <f>BK89</f>
        <v>0</v>
      </c>
      <c r="K89" s="157"/>
      <c r="L89" s="162"/>
      <c r="M89" s="163"/>
      <c r="N89" s="164"/>
      <c r="O89" s="164"/>
      <c r="P89" s="165">
        <f>SUM(P90:P138)</f>
        <v>0</v>
      </c>
      <c r="Q89" s="164"/>
      <c r="R89" s="165">
        <f>SUM(R90:R138)</f>
        <v>126.998</v>
      </c>
      <c r="S89" s="164"/>
      <c r="T89" s="166">
        <f>SUM(T90:T138)</f>
        <v>1.87</v>
      </c>
      <c r="AR89" s="167" t="s">
        <v>74</v>
      </c>
      <c r="AT89" s="168" t="s">
        <v>68</v>
      </c>
      <c r="AU89" s="168" t="s">
        <v>74</v>
      </c>
      <c r="AY89" s="167" t="s">
        <v>108</v>
      </c>
      <c r="BK89" s="169">
        <f>SUM(BK90:BK138)</f>
        <v>0</v>
      </c>
    </row>
    <row r="90" spans="1:65" s="2" customFormat="1" ht="37.9" customHeight="1">
      <c r="A90" s="34"/>
      <c r="B90" s="35"/>
      <c r="C90" s="172" t="s">
        <v>74</v>
      </c>
      <c r="D90" s="172" t="s">
        <v>111</v>
      </c>
      <c r="E90" s="173" t="s">
        <v>178</v>
      </c>
      <c r="F90" s="174" t="s">
        <v>179</v>
      </c>
      <c r="G90" s="175" t="s">
        <v>180</v>
      </c>
      <c r="H90" s="176">
        <v>8.5</v>
      </c>
      <c r="I90" s="177"/>
      <c r="J90" s="178">
        <f>ROUND(I90*H90,2)</f>
        <v>0</v>
      </c>
      <c r="K90" s="174" t="s">
        <v>115</v>
      </c>
      <c r="L90" s="39"/>
      <c r="M90" s="179" t="s">
        <v>19</v>
      </c>
      <c r="N90" s="180" t="s">
        <v>40</v>
      </c>
      <c r="O90" s="64"/>
      <c r="P90" s="181">
        <f>O90*H90</f>
        <v>0</v>
      </c>
      <c r="Q90" s="181">
        <v>0</v>
      </c>
      <c r="R90" s="181">
        <f>Q90*H90</f>
        <v>0</v>
      </c>
      <c r="S90" s="181">
        <v>0.22</v>
      </c>
      <c r="T90" s="182">
        <f>S90*H90</f>
        <v>1.87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83" t="s">
        <v>131</v>
      </c>
      <c r="AT90" s="183" t="s">
        <v>111</v>
      </c>
      <c r="AU90" s="183" t="s">
        <v>79</v>
      </c>
      <c r="AY90" s="17" t="s">
        <v>108</v>
      </c>
      <c r="BE90" s="184">
        <f>IF(N90="základní",J90,0)</f>
        <v>0</v>
      </c>
      <c r="BF90" s="184">
        <f>IF(N90="snížená",J90,0)</f>
        <v>0</v>
      </c>
      <c r="BG90" s="184">
        <f>IF(N90="zákl. přenesená",J90,0)</f>
        <v>0</v>
      </c>
      <c r="BH90" s="184">
        <f>IF(N90="sníž. přenesená",J90,0)</f>
        <v>0</v>
      </c>
      <c r="BI90" s="184">
        <f>IF(N90="nulová",J90,0)</f>
        <v>0</v>
      </c>
      <c r="BJ90" s="17" t="s">
        <v>74</v>
      </c>
      <c r="BK90" s="184">
        <f>ROUND(I90*H90,2)</f>
        <v>0</v>
      </c>
      <c r="BL90" s="17" t="s">
        <v>131</v>
      </c>
      <c r="BM90" s="183" t="s">
        <v>181</v>
      </c>
    </row>
    <row r="91" spans="1:65" s="2" customFormat="1" ht="11.25">
      <c r="A91" s="34"/>
      <c r="B91" s="35"/>
      <c r="C91" s="36"/>
      <c r="D91" s="185" t="s">
        <v>118</v>
      </c>
      <c r="E91" s="36"/>
      <c r="F91" s="186" t="s">
        <v>182</v>
      </c>
      <c r="G91" s="36"/>
      <c r="H91" s="36"/>
      <c r="I91" s="187"/>
      <c r="J91" s="36"/>
      <c r="K91" s="36"/>
      <c r="L91" s="39"/>
      <c r="M91" s="188"/>
      <c r="N91" s="189"/>
      <c r="O91" s="64"/>
      <c r="P91" s="64"/>
      <c r="Q91" s="64"/>
      <c r="R91" s="64"/>
      <c r="S91" s="64"/>
      <c r="T91" s="65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7" t="s">
        <v>118</v>
      </c>
      <c r="AU91" s="17" t="s">
        <v>79</v>
      </c>
    </row>
    <row r="92" spans="1:65" s="13" customFormat="1" ht="11.25">
      <c r="B92" s="196"/>
      <c r="C92" s="197"/>
      <c r="D92" s="190" t="s">
        <v>183</v>
      </c>
      <c r="E92" s="198" t="s">
        <v>19</v>
      </c>
      <c r="F92" s="199" t="s">
        <v>184</v>
      </c>
      <c r="G92" s="197"/>
      <c r="H92" s="200">
        <v>8.5</v>
      </c>
      <c r="I92" s="201"/>
      <c r="J92" s="197"/>
      <c r="K92" s="197"/>
      <c r="L92" s="202"/>
      <c r="M92" s="203"/>
      <c r="N92" s="204"/>
      <c r="O92" s="204"/>
      <c r="P92" s="204"/>
      <c r="Q92" s="204"/>
      <c r="R92" s="204"/>
      <c r="S92" s="204"/>
      <c r="T92" s="205"/>
      <c r="AT92" s="206" t="s">
        <v>183</v>
      </c>
      <c r="AU92" s="206" t="s">
        <v>79</v>
      </c>
      <c r="AV92" s="13" t="s">
        <v>79</v>
      </c>
      <c r="AW92" s="13" t="s">
        <v>31</v>
      </c>
      <c r="AX92" s="13" t="s">
        <v>74</v>
      </c>
      <c r="AY92" s="206" t="s">
        <v>108</v>
      </c>
    </row>
    <row r="93" spans="1:65" s="2" customFormat="1" ht="16.5" customHeight="1">
      <c r="A93" s="34"/>
      <c r="B93" s="35"/>
      <c r="C93" s="172" t="s">
        <v>79</v>
      </c>
      <c r="D93" s="172" t="s">
        <v>111</v>
      </c>
      <c r="E93" s="173" t="s">
        <v>185</v>
      </c>
      <c r="F93" s="174" t="s">
        <v>186</v>
      </c>
      <c r="G93" s="175" t="s">
        <v>180</v>
      </c>
      <c r="H93" s="176">
        <v>120</v>
      </c>
      <c r="I93" s="177"/>
      <c r="J93" s="178">
        <f>ROUND(I93*H93,2)</f>
        <v>0</v>
      </c>
      <c r="K93" s="174" t="s">
        <v>115</v>
      </c>
      <c r="L93" s="39"/>
      <c r="M93" s="179" t="s">
        <v>19</v>
      </c>
      <c r="N93" s="180" t="s">
        <v>40</v>
      </c>
      <c r="O93" s="64"/>
      <c r="P93" s="181">
        <f>O93*H93</f>
        <v>0</v>
      </c>
      <c r="Q93" s="181">
        <v>0</v>
      </c>
      <c r="R93" s="181">
        <f>Q93*H93</f>
        <v>0</v>
      </c>
      <c r="S93" s="181">
        <v>0</v>
      </c>
      <c r="T93" s="182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3" t="s">
        <v>131</v>
      </c>
      <c r="AT93" s="183" t="s">
        <v>111</v>
      </c>
      <c r="AU93" s="183" t="s">
        <v>79</v>
      </c>
      <c r="AY93" s="17" t="s">
        <v>108</v>
      </c>
      <c r="BE93" s="184">
        <f>IF(N93="základní",J93,0)</f>
        <v>0</v>
      </c>
      <c r="BF93" s="184">
        <f>IF(N93="snížená",J93,0)</f>
        <v>0</v>
      </c>
      <c r="BG93" s="184">
        <f>IF(N93="zákl. přenesená",J93,0)</f>
        <v>0</v>
      </c>
      <c r="BH93" s="184">
        <f>IF(N93="sníž. přenesená",J93,0)</f>
        <v>0</v>
      </c>
      <c r="BI93" s="184">
        <f>IF(N93="nulová",J93,0)</f>
        <v>0</v>
      </c>
      <c r="BJ93" s="17" t="s">
        <v>74</v>
      </c>
      <c r="BK93" s="184">
        <f>ROUND(I93*H93,2)</f>
        <v>0</v>
      </c>
      <c r="BL93" s="17" t="s">
        <v>131</v>
      </c>
      <c r="BM93" s="183" t="s">
        <v>187</v>
      </c>
    </row>
    <row r="94" spans="1:65" s="2" customFormat="1" ht="11.25">
      <c r="A94" s="34"/>
      <c r="B94" s="35"/>
      <c r="C94" s="36"/>
      <c r="D94" s="185" t="s">
        <v>118</v>
      </c>
      <c r="E94" s="36"/>
      <c r="F94" s="186" t="s">
        <v>188</v>
      </c>
      <c r="G94" s="36"/>
      <c r="H94" s="36"/>
      <c r="I94" s="187"/>
      <c r="J94" s="36"/>
      <c r="K94" s="36"/>
      <c r="L94" s="39"/>
      <c r="M94" s="188"/>
      <c r="N94" s="189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118</v>
      </c>
      <c r="AU94" s="17" t="s">
        <v>79</v>
      </c>
    </row>
    <row r="95" spans="1:65" s="2" customFormat="1" ht="21.75" customHeight="1">
      <c r="A95" s="34"/>
      <c r="B95" s="35"/>
      <c r="C95" s="172" t="s">
        <v>124</v>
      </c>
      <c r="D95" s="172" t="s">
        <v>111</v>
      </c>
      <c r="E95" s="173" t="s">
        <v>189</v>
      </c>
      <c r="F95" s="174" t="s">
        <v>190</v>
      </c>
      <c r="G95" s="175" t="s">
        <v>191</v>
      </c>
      <c r="H95" s="176">
        <v>206.2</v>
      </c>
      <c r="I95" s="177"/>
      <c r="J95" s="178">
        <f>ROUND(I95*H95,2)</f>
        <v>0</v>
      </c>
      <c r="K95" s="174" t="s">
        <v>115</v>
      </c>
      <c r="L95" s="39"/>
      <c r="M95" s="179" t="s">
        <v>19</v>
      </c>
      <c r="N95" s="180" t="s">
        <v>40</v>
      </c>
      <c r="O95" s="64"/>
      <c r="P95" s="181">
        <f>O95*H95</f>
        <v>0</v>
      </c>
      <c r="Q95" s="181">
        <v>0</v>
      </c>
      <c r="R95" s="181">
        <f>Q95*H95</f>
        <v>0</v>
      </c>
      <c r="S95" s="181">
        <v>0</v>
      </c>
      <c r="T95" s="182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3" t="s">
        <v>131</v>
      </c>
      <c r="AT95" s="183" t="s">
        <v>111</v>
      </c>
      <c r="AU95" s="183" t="s">
        <v>79</v>
      </c>
      <c r="AY95" s="17" t="s">
        <v>108</v>
      </c>
      <c r="BE95" s="184">
        <f>IF(N95="základní",J95,0)</f>
        <v>0</v>
      </c>
      <c r="BF95" s="184">
        <f>IF(N95="snížená",J95,0)</f>
        <v>0</v>
      </c>
      <c r="BG95" s="184">
        <f>IF(N95="zákl. přenesená",J95,0)</f>
        <v>0</v>
      </c>
      <c r="BH95" s="184">
        <f>IF(N95="sníž. přenesená",J95,0)</f>
        <v>0</v>
      </c>
      <c r="BI95" s="184">
        <f>IF(N95="nulová",J95,0)</f>
        <v>0</v>
      </c>
      <c r="BJ95" s="17" t="s">
        <v>74</v>
      </c>
      <c r="BK95" s="184">
        <f>ROUND(I95*H95,2)</f>
        <v>0</v>
      </c>
      <c r="BL95" s="17" t="s">
        <v>131</v>
      </c>
      <c r="BM95" s="183" t="s">
        <v>192</v>
      </c>
    </row>
    <row r="96" spans="1:65" s="2" customFormat="1" ht="11.25">
      <c r="A96" s="34"/>
      <c r="B96" s="35"/>
      <c r="C96" s="36"/>
      <c r="D96" s="185" t="s">
        <v>118</v>
      </c>
      <c r="E96" s="36"/>
      <c r="F96" s="186" t="s">
        <v>193</v>
      </c>
      <c r="G96" s="36"/>
      <c r="H96" s="36"/>
      <c r="I96" s="187"/>
      <c r="J96" s="36"/>
      <c r="K96" s="36"/>
      <c r="L96" s="39"/>
      <c r="M96" s="188"/>
      <c r="N96" s="189"/>
      <c r="O96" s="64"/>
      <c r="P96" s="64"/>
      <c r="Q96" s="64"/>
      <c r="R96" s="64"/>
      <c r="S96" s="64"/>
      <c r="T96" s="65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7" t="s">
        <v>118</v>
      </c>
      <c r="AU96" s="17" t="s">
        <v>79</v>
      </c>
    </row>
    <row r="97" spans="1:65" s="2" customFormat="1" ht="37.9" customHeight="1">
      <c r="A97" s="34"/>
      <c r="B97" s="35"/>
      <c r="C97" s="172" t="s">
        <v>131</v>
      </c>
      <c r="D97" s="172" t="s">
        <v>111</v>
      </c>
      <c r="E97" s="173" t="s">
        <v>194</v>
      </c>
      <c r="F97" s="174" t="s">
        <v>195</v>
      </c>
      <c r="G97" s="175" t="s">
        <v>191</v>
      </c>
      <c r="H97" s="176">
        <v>7.8</v>
      </c>
      <c r="I97" s="177"/>
      <c r="J97" s="178">
        <f>ROUND(I97*H97,2)</f>
        <v>0</v>
      </c>
      <c r="K97" s="174" t="s">
        <v>115</v>
      </c>
      <c r="L97" s="39"/>
      <c r="M97" s="179" t="s">
        <v>19</v>
      </c>
      <c r="N97" s="180" t="s">
        <v>40</v>
      </c>
      <c r="O97" s="64"/>
      <c r="P97" s="181">
        <f>O97*H97</f>
        <v>0</v>
      </c>
      <c r="Q97" s="181">
        <v>0</v>
      </c>
      <c r="R97" s="181">
        <f>Q97*H97</f>
        <v>0</v>
      </c>
      <c r="S97" s="181">
        <v>0</v>
      </c>
      <c r="T97" s="182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83" t="s">
        <v>131</v>
      </c>
      <c r="AT97" s="183" t="s">
        <v>111</v>
      </c>
      <c r="AU97" s="183" t="s">
        <v>79</v>
      </c>
      <c r="AY97" s="17" t="s">
        <v>108</v>
      </c>
      <c r="BE97" s="184">
        <f>IF(N97="základní",J97,0)</f>
        <v>0</v>
      </c>
      <c r="BF97" s="184">
        <f>IF(N97="snížená",J97,0)</f>
        <v>0</v>
      </c>
      <c r="BG97" s="184">
        <f>IF(N97="zákl. přenesená",J97,0)</f>
        <v>0</v>
      </c>
      <c r="BH97" s="184">
        <f>IF(N97="sníž. přenesená",J97,0)</f>
        <v>0</v>
      </c>
      <c r="BI97" s="184">
        <f>IF(N97="nulová",J97,0)</f>
        <v>0</v>
      </c>
      <c r="BJ97" s="17" t="s">
        <v>74</v>
      </c>
      <c r="BK97" s="184">
        <f>ROUND(I97*H97,2)</f>
        <v>0</v>
      </c>
      <c r="BL97" s="17" t="s">
        <v>131</v>
      </c>
      <c r="BM97" s="183" t="s">
        <v>196</v>
      </c>
    </row>
    <row r="98" spans="1:65" s="2" customFormat="1" ht="11.25">
      <c r="A98" s="34"/>
      <c r="B98" s="35"/>
      <c r="C98" s="36"/>
      <c r="D98" s="185" t="s">
        <v>118</v>
      </c>
      <c r="E98" s="36"/>
      <c r="F98" s="186" t="s">
        <v>197</v>
      </c>
      <c r="G98" s="36"/>
      <c r="H98" s="36"/>
      <c r="I98" s="187"/>
      <c r="J98" s="36"/>
      <c r="K98" s="36"/>
      <c r="L98" s="39"/>
      <c r="M98" s="188"/>
      <c r="N98" s="189"/>
      <c r="O98" s="64"/>
      <c r="P98" s="64"/>
      <c r="Q98" s="64"/>
      <c r="R98" s="64"/>
      <c r="S98" s="64"/>
      <c r="T98" s="65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7" t="s">
        <v>118</v>
      </c>
      <c r="AU98" s="17" t="s">
        <v>79</v>
      </c>
    </row>
    <row r="99" spans="1:65" s="13" customFormat="1" ht="11.25">
      <c r="B99" s="196"/>
      <c r="C99" s="197"/>
      <c r="D99" s="190" t="s">
        <v>183</v>
      </c>
      <c r="E99" s="198" t="s">
        <v>19</v>
      </c>
      <c r="F99" s="199" t="s">
        <v>198</v>
      </c>
      <c r="G99" s="197"/>
      <c r="H99" s="200">
        <v>7.8</v>
      </c>
      <c r="I99" s="201"/>
      <c r="J99" s="197"/>
      <c r="K99" s="197"/>
      <c r="L99" s="202"/>
      <c r="M99" s="203"/>
      <c r="N99" s="204"/>
      <c r="O99" s="204"/>
      <c r="P99" s="204"/>
      <c r="Q99" s="204"/>
      <c r="R99" s="204"/>
      <c r="S99" s="204"/>
      <c r="T99" s="205"/>
      <c r="AT99" s="206" t="s">
        <v>183</v>
      </c>
      <c r="AU99" s="206" t="s">
        <v>79</v>
      </c>
      <c r="AV99" s="13" t="s">
        <v>79</v>
      </c>
      <c r="AW99" s="13" t="s">
        <v>31</v>
      </c>
      <c r="AX99" s="13" t="s">
        <v>74</v>
      </c>
      <c r="AY99" s="206" t="s">
        <v>108</v>
      </c>
    </row>
    <row r="100" spans="1:65" s="2" customFormat="1" ht="37.9" customHeight="1">
      <c r="A100" s="34"/>
      <c r="B100" s="35"/>
      <c r="C100" s="172" t="s">
        <v>107</v>
      </c>
      <c r="D100" s="172" t="s">
        <v>111</v>
      </c>
      <c r="E100" s="173" t="s">
        <v>199</v>
      </c>
      <c r="F100" s="174" t="s">
        <v>200</v>
      </c>
      <c r="G100" s="175" t="s">
        <v>191</v>
      </c>
      <c r="H100" s="176">
        <v>30</v>
      </c>
      <c r="I100" s="177"/>
      <c r="J100" s="178">
        <f>ROUND(I100*H100,2)</f>
        <v>0</v>
      </c>
      <c r="K100" s="174" t="s">
        <v>115</v>
      </c>
      <c r="L100" s="39"/>
      <c r="M100" s="179" t="s">
        <v>19</v>
      </c>
      <c r="N100" s="180" t="s">
        <v>40</v>
      </c>
      <c r="O100" s="64"/>
      <c r="P100" s="181">
        <f>O100*H100</f>
        <v>0</v>
      </c>
      <c r="Q100" s="181">
        <v>0</v>
      </c>
      <c r="R100" s="181">
        <f>Q100*H100</f>
        <v>0</v>
      </c>
      <c r="S100" s="181">
        <v>0</v>
      </c>
      <c r="T100" s="182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83" t="s">
        <v>131</v>
      </c>
      <c r="AT100" s="183" t="s">
        <v>111</v>
      </c>
      <c r="AU100" s="183" t="s">
        <v>79</v>
      </c>
      <c r="AY100" s="17" t="s">
        <v>108</v>
      </c>
      <c r="BE100" s="184">
        <f>IF(N100="základní",J100,0)</f>
        <v>0</v>
      </c>
      <c r="BF100" s="184">
        <f>IF(N100="snížená",J100,0)</f>
        <v>0</v>
      </c>
      <c r="BG100" s="184">
        <f>IF(N100="zákl. přenesená",J100,0)</f>
        <v>0</v>
      </c>
      <c r="BH100" s="184">
        <f>IF(N100="sníž. přenesená",J100,0)</f>
        <v>0</v>
      </c>
      <c r="BI100" s="184">
        <f>IF(N100="nulová",J100,0)</f>
        <v>0</v>
      </c>
      <c r="BJ100" s="17" t="s">
        <v>74</v>
      </c>
      <c r="BK100" s="184">
        <f>ROUND(I100*H100,2)</f>
        <v>0</v>
      </c>
      <c r="BL100" s="17" t="s">
        <v>131</v>
      </c>
      <c r="BM100" s="183" t="s">
        <v>201</v>
      </c>
    </row>
    <row r="101" spans="1:65" s="2" customFormat="1" ht="11.25">
      <c r="A101" s="34"/>
      <c r="B101" s="35"/>
      <c r="C101" s="36"/>
      <c r="D101" s="185" t="s">
        <v>118</v>
      </c>
      <c r="E101" s="36"/>
      <c r="F101" s="186" t="s">
        <v>202</v>
      </c>
      <c r="G101" s="36"/>
      <c r="H101" s="36"/>
      <c r="I101" s="187"/>
      <c r="J101" s="36"/>
      <c r="K101" s="36"/>
      <c r="L101" s="39"/>
      <c r="M101" s="188"/>
      <c r="N101" s="189"/>
      <c r="O101" s="64"/>
      <c r="P101" s="64"/>
      <c r="Q101" s="64"/>
      <c r="R101" s="64"/>
      <c r="S101" s="64"/>
      <c r="T101" s="65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7" t="s">
        <v>118</v>
      </c>
      <c r="AU101" s="17" t="s">
        <v>79</v>
      </c>
    </row>
    <row r="102" spans="1:65" s="2" customFormat="1" ht="19.5">
      <c r="A102" s="34"/>
      <c r="B102" s="35"/>
      <c r="C102" s="36"/>
      <c r="D102" s="190" t="s">
        <v>129</v>
      </c>
      <c r="E102" s="36"/>
      <c r="F102" s="191" t="s">
        <v>203</v>
      </c>
      <c r="G102" s="36"/>
      <c r="H102" s="36"/>
      <c r="I102" s="187"/>
      <c r="J102" s="36"/>
      <c r="K102" s="36"/>
      <c r="L102" s="39"/>
      <c r="M102" s="188"/>
      <c r="N102" s="189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129</v>
      </c>
      <c r="AU102" s="17" t="s">
        <v>79</v>
      </c>
    </row>
    <row r="103" spans="1:65" s="13" customFormat="1" ht="11.25">
      <c r="B103" s="196"/>
      <c r="C103" s="197"/>
      <c r="D103" s="190" t="s">
        <v>183</v>
      </c>
      <c r="E103" s="198" t="s">
        <v>19</v>
      </c>
      <c r="F103" s="199" t="s">
        <v>204</v>
      </c>
      <c r="G103" s="197"/>
      <c r="H103" s="200">
        <v>30</v>
      </c>
      <c r="I103" s="201"/>
      <c r="J103" s="197"/>
      <c r="K103" s="197"/>
      <c r="L103" s="202"/>
      <c r="M103" s="203"/>
      <c r="N103" s="204"/>
      <c r="O103" s="204"/>
      <c r="P103" s="204"/>
      <c r="Q103" s="204"/>
      <c r="R103" s="204"/>
      <c r="S103" s="204"/>
      <c r="T103" s="205"/>
      <c r="AT103" s="206" t="s">
        <v>183</v>
      </c>
      <c r="AU103" s="206" t="s">
        <v>79</v>
      </c>
      <c r="AV103" s="13" t="s">
        <v>79</v>
      </c>
      <c r="AW103" s="13" t="s">
        <v>31</v>
      </c>
      <c r="AX103" s="13" t="s">
        <v>74</v>
      </c>
      <c r="AY103" s="206" t="s">
        <v>108</v>
      </c>
    </row>
    <row r="104" spans="1:65" s="2" customFormat="1" ht="37.9" customHeight="1">
      <c r="A104" s="34"/>
      <c r="B104" s="35"/>
      <c r="C104" s="172" t="s">
        <v>142</v>
      </c>
      <c r="D104" s="172" t="s">
        <v>111</v>
      </c>
      <c r="E104" s="173" t="s">
        <v>205</v>
      </c>
      <c r="F104" s="174" t="s">
        <v>206</v>
      </c>
      <c r="G104" s="175" t="s">
        <v>191</v>
      </c>
      <c r="H104" s="176">
        <v>169.3</v>
      </c>
      <c r="I104" s="177"/>
      <c r="J104" s="178">
        <f>ROUND(I104*H104,2)</f>
        <v>0</v>
      </c>
      <c r="K104" s="174" t="s">
        <v>115</v>
      </c>
      <c r="L104" s="39"/>
      <c r="M104" s="179" t="s">
        <v>19</v>
      </c>
      <c r="N104" s="180" t="s">
        <v>40</v>
      </c>
      <c r="O104" s="64"/>
      <c r="P104" s="181">
        <f>O104*H104</f>
        <v>0</v>
      </c>
      <c r="Q104" s="181">
        <v>0</v>
      </c>
      <c r="R104" s="181">
        <f>Q104*H104</f>
        <v>0</v>
      </c>
      <c r="S104" s="181">
        <v>0</v>
      </c>
      <c r="T104" s="182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3" t="s">
        <v>131</v>
      </c>
      <c r="AT104" s="183" t="s">
        <v>111</v>
      </c>
      <c r="AU104" s="183" t="s">
        <v>79</v>
      </c>
      <c r="AY104" s="17" t="s">
        <v>108</v>
      </c>
      <c r="BE104" s="184">
        <f>IF(N104="základní",J104,0)</f>
        <v>0</v>
      </c>
      <c r="BF104" s="184">
        <f>IF(N104="snížená",J104,0)</f>
        <v>0</v>
      </c>
      <c r="BG104" s="184">
        <f>IF(N104="zákl. přenesená",J104,0)</f>
        <v>0</v>
      </c>
      <c r="BH104" s="184">
        <f>IF(N104="sníž. přenesená",J104,0)</f>
        <v>0</v>
      </c>
      <c r="BI104" s="184">
        <f>IF(N104="nulová",J104,0)</f>
        <v>0</v>
      </c>
      <c r="BJ104" s="17" t="s">
        <v>74</v>
      </c>
      <c r="BK104" s="184">
        <f>ROUND(I104*H104,2)</f>
        <v>0</v>
      </c>
      <c r="BL104" s="17" t="s">
        <v>131</v>
      </c>
      <c r="BM104" s="183" t="s">
        <v>207</v>
      </c>
    </row>
    <row r="105" spans="1:65" s="2" customFormat="1" ht="11.25">
      <c r="A105" s="34"/>
      <c r="B105" s="35"/>
      <c r="C105" s="36"/>
      <c r="D105" s="185" t="s">
        <v>118</v>
      </c>
      <c r="E105" s="36"/>
      <c r="F105" s="186" t="s">
        <v>208</v>
      </c>
      <c r="G105" s="36"/>
      <c r="H105" s="36"/>
      <c r="I105" s="187"/>
      <c r="J105" s="36"/>
      <c r="K105" s="36"/>
      <c r="L105" s="39"/>
      <c r="M105" s="188"/>
      <c r="N105" s="189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118</v>
      </c>
      <c r="AU105" s="17" t="s">
        <v>79</v>
      </c>
    </row>
    <row r="106" spans="1:65" s="13" customFormat="1" ht="11.25">
      <c r="B106" s="196"/>
      <c r="C106" s="197"/>
      <c r="D106" s="190" t="s">
        <v>183</v>
      </c>
      <c r="E106" s="198" t="s">
        <v>19</v>
      </c>
      <c r="F106" s="199" t="s">
        <v>209</v>
      </c>
      <c r="G106" s="197"/>
      <c r="H106" s="200">
        <v>169.3</v>
      </c>
      <c r="I106" s="201"/>
      <c r="J106" s="197"/>
      <c r="K106" s="197"/>
      <c r="L106" s="202"/>
      <c r="M106" s="203"/>
      <c r="N106" s="204"/>
      <c r="O106" s="204"/>
      <c r="P106" s="204"/>
      <c r="Q106" s="204"/>
      <c r="R106" s="204"/>
      <c r="S106" s="204"/>
      <c r="T106" s="205"/>
      <c r="AT106" s="206" t="s">
        <v>183</v>
      </c>
      <c r="AU106" s="206" t="s">
        <v>79</v>
      </c>
      <c r="AV106" s="13" t="s">
        <v>79</v>
      </c>
      <c r="AW106" s="13" t="s">
        <v>31</v>
      </c>
      <c r="AX106" s="13" t="s">
        <v>74</v>
      </c>
      <c r="AY106" s="206" t="s">
        <v>108</v>
      </c>
    </row>
    <row r="107" spans="1:65" s="2" customFormat="1" ht="24.2" customHeight="1">
      <c r="A107" s="34"/>
      <c r="B107" s="35"/>
      <c r="C107" s="172" t="s">
        <v>147</v>
      </c>
      <c r="D107" s="172" t="s">
        <v>111</v>
      </c>
      <c r="E107" s="173" t="s">
        <v>210</v>
      </c>
      <c r="F107" s="174" t="s">
        <v>211</v>
      </c>
      <c r="G107" s="175" t="s">
        <v>191</v>
      </c>
      <c r="H107" s="176">
        <v>218.83</v>
      </c>
      <c r="I107" s="177"/>
      <c r="J107" s="178">
        <f>ROUND(I107*H107,2)</f>
        <v>0</v>
      </c>
      <c r="K107" s="174" t="s">
        <v>115</v>
      </c>
      <c r="L107" s="39"/>
      <c r="M107" s="179" t="s">
        <v>19</v>
      </c>
      <c r="N107" s="180" t="s">
        <v>40</v>
      </c>
      <c r="O107" s="64"/>
      <c r="P107" s="181">
        <f>O107*H107</f>
        <v>0</v>
      </c>
      <c r="Q107" s="181">
        <v>0</v>
      </c>
      <c r="R107" s="181">
        <f>Q107*H107</f>
        <v>0</v>
      </c>
      <c r="S107" s="181">
        <v>0</v>
      </c>
      <c r="T107" s="182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83" t="s">
        <v>131</v>
      </c>
      <c r="AT107" s="183" t="s">
        <v>111</v>
      </c>
      <c r="AU107" s="183" t="s">
        <v>79</v>
      </c>
      <c r="AY107" s="17" t="s">
        <v>108</v>
      </c>
      <c r="BE107" s="184">
        <f>IF(N107="základní",J107,0)</f>
        <v>0</v>
      </c>
      <c r="BF107" s="184">
        <f>IF(N107="snížená",J107,0)</f>
        <v>0</v>
      </c>
      <c r="BG107" s="184">
        <f>IF(N107="zákl. přenesená",J107,0)</f>
        <v>0</v>
      </c>
      <c r="BH107" s="184">
        <f>IF(N107="sníž. přenesená",J107,0)</f>
        <v>0</v>
      </c>
      <c r="BI107" s="184">
        <f>IF(N107="nulová",J107,0)</f>
        <v>0</v>
      </c>
      <c r="BJ107" s="17" t="s">
        <v>74</v>
      </c>
      <c r="BK107" s="184">
        <f>ROUND(I107*H107,2)</f>
        <v>0</v>
      </c>
      <c r="BL107" s="17" t="s">
        <v>131</v>
      </c>
      <c r="BM107" s="183" t="s">
        <v>212</v>
      </c>
    </row>
    <row r="108" spans="1:65" s="2" customFormat="1" ht="11.25">
      <c r="A108" s="34"/>
      <c r="B108" s="35"/>
      <c r="C108" s="36"/>
      <c r="D108" s="185" t="s">
        <v>118</v>
      </c>
      <c r="E108" s="36"/>
      <c r="F108" s="186" t="s">
        <v>213</v>
      </c>
      <c r="G108" s="36"/>
      <c r="H108" s="36"/>
      <c r="I108" s="187"/>
      <c r="J108" s="36"/>
      <c r="K108" s="36"/>
      <c r="L108" s="39"/>
      <c r="M108" s="188"/>
      <c r="N108" s="189"/>
      <c r="O108" s="64"/>
      <c r="P108" s="64"/>
      <c r="Q108" s="64"/>
      <c r="R108" s="64"/>
      <c r="S108" s="64"/>
      <c r="T108" s="65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7" t="s">
        <v>118</v>
      </c>
      <c r="AU108" s="17" t="s">
        <v>79</v>
      </c>
    </row>
    <row r="109" spans="1:65" s="13" customFormat="1" ht="11.25">
      <c r="B109" s="196"/>
      <c r="C109" s="197"/>
      <c r="D109" s="190" t="s">
        <v>183</v>
      </c>
      <c r="E109" s="198" t="s">
        <v>19</v>
      </c>
      <c r="F109" s="199" t="s">
        <v>214</v>
      </c>
      <c r="G109" s="197"/>
      <c r="H109" s="200">
        <v>218.83</v>
      </c>
      <c r="I109" s="201"/>
      <c r="J109" s="197"/>
      <c r="K109" s="197"/>
      <c r="L109" s="202"/>
      <c r="M109" s="203"/>
      <c r="N109" s="204"/>
      <c r="O109" s="204"/>
      <c r="P109" s="204"/>
      <c r="Q109" s="204"/>
      <c r="R109" s="204"/>
      <c r="S109" s="204"/>
      <c r="T109" s="205"/>
      <c r="AT109" s="206" t="s">
        <v>183</v>
      </c>
      <c r="AU109" s="206" t="s">
        <v>79</v>
      </c>
      <c r="AV109" s="13" t="s">
        <v>79</v>
      </c>
      <c r="AW109" s="13" t="s">
        <v>31</v>
      </c>
      <c r="AX109" s="13" t="s">
        <v>74</v>
      </c>
      <c r="AY109" s="206" t="s">
        <v>108</v>
      </c>
    </row>
    <row r="110" spans="1:65" s="2" customFormat="1" ht="24.2" customHeight="1">
      <c r="A110" s="34"/>
      <c r="B110" s="35"/>
      <c r="C110" s="172" t="s">
        <v>152</v>
      </c>
      <c r="D110" s="172" t="s">
        <v>111</v>
      </c>
      <c r="E110" s="173" t="s">
        <v>215</v>
      </c>
      <c r="F110" s="174" t="s">
        <v>216</v>
      </c>
      <c r="G110" s="175" t="s">
        <v>191</v>
      </c>
      <c r="H110" s="176">
        <v>3.9</v>
      </c>
      <c r="I110" s="177"/>
      <c r="J110" s="178">
        <f>ROUND(I110*H110,2)</f>
        <v>0</v>
      </c>
      <c r="K110" s="174" t="s">
        <v>115</v>
      </c>
      <c r="L110" s="39"/>
      <c r="M110" s="179" t="s">
        <v>19</v>
      </c>
      <c r="N110" s="180" t="s">
        <v>40</v>
      </c>
      <c r="O110" s="64"/>
      <c r="P110" s="181">
        <f>O110*H110</f>
        <v>0</v>
      </c>
      <c r="Q110" s="181">
        <v>0</v>
      </c>
      <c r="R110" s="181">
        <f>Q110*H110</f>
        <v>0</v>
      </c>
      <c r="S110" s="181">
        <v>0</v>
      </c>
      <c r="T110" s="182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83" t="s">
        <v>131</v>
      </c>
      <c r="AT110" s="183" t="s">
        <v>111</v>
      </c>
      <c r="AU110" s="183" t="s">
        <v>79</v>
      </c>
      <c r="AY110" s="17" t="s">
        <v>108</v>
      </c>
      <c r="BE110" s="184">
        <f>IF(N110="základní",J110,0)</f>
        <v>0</v>
      </c>
      <c r="BF110" s="184">
        <f>IF(N110="snížená",J110,0)</f>
        <v>0</v>
      </c>
      <c r="BG110" s="184">
        <f>IF(N110="zákl. přenesená",J110,0)</f>
        <v>0</v>
      </c>
      <c r="BH110" s="184">
        <f>IF(N110="sníž. přenesená",J110,0)</f>
        <v>0</v>
      </c>
      <c r="BI110" s="184">
        <f>IF(N110="nulová",J110,0)</f>
        <v>0</v>
      </c>
      <c r="BJ110" s="17" t="s">
        <v>74</v>
      </c>
      <c r="BK110" s="184">
        <f>ROUND(I110*H110,2)</f>
        <v>0</v>
      </c>
      <c r="BL110" s="17" t="s">
        <v>131</v>
      </c>
      <c r="BM110" s="183" t="s">
        <v>217</v>
      </c>
    </row>
    <row r="111" spans="1:65" s="2" customFormat="1" ht="11.25">
      <c r="A111" s="34"/>
      <c r="B111" s="35"/>
      <c r="C111" s="36"/>
      <c r="D111" s="185" t="s">
        <v>118</v>
      </c>
      <c r="E111" s="36"/>
      <c r="F111" s="186" t="s">
        <v>218</v>
      </c>
      <c r="G111" s="36"/>
      <c r="H111" s="36"/>
      <c r="I111" s="187"/>
      <c r="J111" s="36"/>
      <c r="K111" s="36"/>
      <c r="L111" s="39"/>
      <c r="M111" s="188"/>
      <c r="N111" s="189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7" t="s">
        <v>118</v>
      </c>
      <c r="AU111" s="17" t="s">
        <v>79</v>
      </c>
    </row>
    <row r="112" spans="1:65" s="2" customFormat="1" ht="24.2" customHeight="1">
      <c r="A112" s="34"/>
      <c r="B112" s="35"/>
      <c r="C112" s="172" t="s">
        <v>160</v>
      </c>
      <c r="D112" s="172" t="s">
        <v>111</v>
      </c>
      <c r="E112" s="173" t="s">
        <v>219</v>
      </c>
      <c r="F112" s="174" t="s">
        <v>220</v>
      </c>
      <c r="G112" s="175" t="s">
        <v>221</v>
      </c>
      <c r="H112" s="176">
        <v>296.27499999999998</v>
      </c>
      <c r="I112" s="177"/>
      <c r="J112" s="178">
        <f>ROUND(I112*H112,2)</f>
        <v>0</v>
      </c>
      <c r="K112" s="174" t="s">
        <v>115</v>
      </c>
      <c r="L112" s="39"/>
      <c r="M112" s="179" t="s">
        <v>19</v>
      </c>
      <c r="N112" s="180" t="s">
        <v>40</v>
      </c>
      <c r="O112" s="64"/>
      <c r="P112" s="181">
        <f>O112*H112</f>
        <v>0</v>
      </c>
      <c r="Q112" s="181">
        <v>0</v>
      </c>
      <c r="R112" s="181">
        <f>Q112*H112</f>
        <v>0</v>
      </c>
      <c r="S112" s="181">
        <v>0</v>
      </c>
      <c r="T112" s="182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83" t="s">
        <v>131</v>
      </c>
      <c r="AT112" s="183" t="s">
        <v>111</v>
      </c>
      <c r="AU112" s="183" t="s">
        <v>79</v>
      </c>
      <c r="AY112" s="17" t="s">
        <v>108</v>
      </c>
      <c r="BE112" s="184">
        <f>IF(N112="základní",J112,0)</f>
        <v>0</v>
      </c>
      <c r="BF112" s="184">
        <f>IF(N112="snížená",J112,0)</f>
        <v>0</v>
      </c>
      <c r="BG112" s="184">
        <f>IF(N112="zákl. přenesená",J112,0)</f>
        <v>0</v>
      </c>
      <c r="BH112" s="184">
        <f>IF(N112="sníž. přenesená",J112,0)</f>
        <v>0</v>
      </c>
      <c r="BI112" s="184">
        <f>IF(N112="nulová",J112,0)</f>
        <v>0</v>
      </c>
      <c r="BJ112" s="17" t="s">
        <v>74</v>
      </c>
      <c r="BK112" s="184">
        <f>ROUND(I112*H112,2)</f>
        <v>0</v>
      </c>
      <c r="BL112" s="17" t="s">
        <v>131</v>
      </c>
      <c r="BM112" s="183" t="s">
        <v>222</v>
      </c>
    </row>
    <row r="113" spans="1:65" s="2" customFormat="1" ht="11.25">
      <c r="A113" s="34"/>
      <c r="B113" s="35"/>
      <c r="C113" s="36"/>
      <c r="D113" s="185" t="s">
        <v>118</v>
      </c>
      <c r="E113" s="36"/>
      <c r="F113" s="186" t="s">
        <v>223</v>
      </c>
      <c r="G113" s="36"/>
      <c r="H113" s="36"/>
      <c r="I113" s="187"/>
      <c r="J113" s="36"/>
      <c r="K113" s="36"/>
      <c r="L113" s="39"/>
      <c r="M113" s="188"/>
      <c r="N113" s="189"/>
      <c r="O113" s="64"/>
      <c r="P113" s="64"/>
      <c r="Q113" s="64"/>
      <c r="R113" s="64"/>
      <c r="S113" s="64"/>
      <c r="T113" s="65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7" t="s">
        <v>118</v>
      </c>
      <c r="AU113" s="17" t="s">
        <v>79</v>
      </c>
    </row>
    <row r="114" spans="1:65" s="13" customFormat="1" ht="11.25">
      <c r="B114" s="196"/>
      <c r="C114" s="197"/>
      <c r="D114" s="190" t="s">
        <v>183</v>
      </c>
      <c r="E114" s="198" t="s">
        <v>19</v>
      </c>
      <c r="F114" s="199" t="s">
        <v>224</v>
      </c>
      <c r="G114" s="197"/>
      <c r="H114" s="200">
        <v>296.27499999999998</v>
      </c>
      <c r="I114" s="201"/>
      <c r="J114" s="197"/>
      <c r="K114" s="197"/>
      <c r="L114" s="202"/>
      <c r="M114" s="203"/>
      <c r="N114" s="204"/>
      <c r="O114" s="204"/>
      <c r="P114" s="204"/>
      <c r="Q114" s="204"/>
      <c r="R114" s="204"/>
      <c r="S114" s="204"/>
      <c r="T114" s="205"/>
      <c r="AT114" s="206" t="s">
        <v>183</v>
      </c>
      <c r="AU114" s="206" t="s">
        <v>79</v>
      </c>
      <c r="AV114" s="13" t="s">
        <v>79</v>
      </c>
      <c r="AW114" s="13" t="s">
        <v>31</v>
      </c>
      <c r="AX114" s="13" t="s">
        <v>74</v>
      </c>
      <c r="AY114" s="206" t="s">
        <v>108</v>
      </c>
    </row>
    <row r="115" spans="1:65" s="2" customFormat="1" ht="24.2" customHeight="1">
      <c r="A115" s="34"/>
      <c r="B115" s="35"/>
      <c r="C115" s="172" t="s">
        <v>225</v>
      </c>
      <c r="D115" s="172" t="s">
        <v>111</v>
      </c>
      <c r="E115" s="173" t="s">
        <v>226</v>
      </c>
      <c r="F115" s="174" t="s">
        <v>227</v>
      </c>
      <c r="G115" s="175" t="s">
        <v>191</v>
      </c>
      <c r="H115" s="176">
        <v>207.1</v>
      </c>
      <c r="I115" s="177"/>
      <c r="J115" s="178">
        <f>ROUND(I115*H115,2)</f>
        <v>0</v>
      </c>
      <c r="K115" s="174" t="s">
        <v>115</v>
      </c>
      <c r="L115" s="39"/>
      <c r="M115" s="179" t="s">
        <v>19</v>
      </c>
      <c r="N115" s="180" t="s">
        <v>40</v>
      </c>
      <c r="O115" s="64"/>
      <c r="P115" s="181">
        <f>O115*H115</f>
        <v>0</v>
      </c>
      <c r="Q115" s="181">
        <v>0</v>
      </c>
      <c r="R115" s="181">
        <f>Q115*H115</f>
        <v>0</v>
      </c>
      <c r="S115" s="181">
        <v>0</v>
      </c>
      <c r="T115" s="182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83" t="s">
        <v>131</v>
      </c>
      <c r="AT115" s="183" t="s">
        <v>111</v>
      </c>
      <c r="AU115" s="183" t="s">
        <v>79</v>
      </c>
      <c r="AY115" s="17" t="s">
        <v>108</v>
      </c>
      <c r="BE115" s="184">
        <f>IF(N115="základní",J115,0)</f>
        <v>0</v>
      </c>
      <c r="BF115" s="184">
        <f>IF(N115="snížená",J115,0)</f>
        <v>0</v>
      </c>
      <c r="BG115" s="184">
        <f>IF(N115="zákl. přenesená",J115,0)</f>
        <v>0</v>
      </c>
      <c r="BH115" s="184">
        <f>IF(N115="sníž. přenesená",J115,0)</f>
        <v>0</v>
      </c>
      <c r="BI115" s="184">
        <f>IF(N115="nulová",J115,0)</f>
        <v>0</v>
      </c>
      <c r="BJ115" s="17" t="s">
        <v>74</v>
      </c>
      <c r="BK115" s="184">
        <f>ROUND(I115*H115,2)</f>
        <v>0</v>
      </c>
      <c r="BL115" s="17" t="s">
        <v>131</v>
      </c>
      <c r="BM115" s="183" t="s">
        <v>228</v>
      </c>
    </row>
    <row r="116" spans="1:65" s="2" customFormat="1" ht="11.25">
      <c r="A116" s="34"/>
      <c r="B116" s="35"/>
      <c r="C116" s="36"/>
      <c r="D116" s="185" t="s">
        <v>118</v>
      </c>
      <c r="E116" s="36"/>
      <c r="F116" s="186" t="s">
        <v>229</v>
      </c>
      <c r="G116" s="36"/>
      <c r="H116" s="36"/>
      <c r="I116" s="187"/>
      <c r="J116" s="36"/>
      <c r="K116" s="36"/>
      <c r="L116" s="39"/>
      <c r="M116" s="188"/>
      <c r="N116" s="189"/>
      <c r="O116" s="64"/>
      <c r="P116" s="64"/>
      <c r="Q116" s="64"/>
      <c r="R116" s="64"/>
      <c r="S116" s="64"/>
      <c r="T116" s="65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7" t="s">
        <v>118</v>
      </c>
      <c r="AU116" s="17" t="s">
        <v>79</v>
      </c>
    </row>
    <row r="117" spans="1:65" s="13" customFormat="1" ht="11.25">
      <c r="B117" s="196"/>
      <c r="C117" s="197"/>
      <c r="D117" s="190" t="s">
        <v>183</v>
      </c>
      <c r="E117" s="198" t="s">
        <v>19</v>
      </c>
      <c r="F117" s="199" t="s">
        <v>230</v>
      </c>
      <c r="G117" s="197"/>
      <c r="H117" s="200">
        <v>207.1</v>
      </c>
      <c r="I117" s="201"/>
      <c r="J117" s="197"/>
      <c r="K117" s="197"/>
      <c r="L117" s="202"/>
      <c r="M117" s="203"/>
      <c r="N117" s="204"/>
      <c r="O117" s="204"/>
      <c r="P117" s="204"/>
      <c r="Q117" s="204"/>
      <c r="R117" s="204"/>
      <c r="S117" s="204"/>
      <c r="T117" s="205"/>
      <c r="AT117" s="206" t="s">
        <v>183</v>
      </c>
      <c r="AU117" s="206" t="s">
        <v>79</v>
      </c>
      <c r="AV117" s="13" t="s">
        <v>79</v>
      </c>
      <c r="AW117" s="13" t="s">
        <v>31</v>
      </c>
      <c r="AX117" s="13" t="s">
        <v>74</v>
      </c>
      <c r="AY117" s="206" t="s">
        <v>108</v>
      </c>
    </row>
    <row r="118" spans="1:65" s="2" customFormat="1" ht="24.2" customHeight="1">
      <c r="A118" s="34"/>
      <c r="B118" s="35"/>
      <c r="C118" s="172" t="s">
        <v>231</v>
      </c>
      <c r="D118" s="172" t="s">
        <v>111</v>
      </c>
      <c r="E118" s="173" t="s">
        <v>232</v>
      </c>
      <c r="F118" s="174" t="s">
        <v>233</v>
      </c>
      <c r="G118" s="175" t="s">
        <v>191</v>
      </c>
      <c r="H118" s="176">
        <v>2.42</v>
      </c>
      <c r="I118" s="177"/>
      <c r="J118" s="178">
        <f>ROUND(I118*H118,2)</f>
        <v>0</v>
      </c>
      <c r="K118" s="174" t="s">
        <v>115</v>
      </c>
      <c r="L118" s="39"/>
      <c r="M118" s="179" t="s">
        <v>19</v>
      </c>
      <c r="N118" s="180" t="s">
        <v>40</v>
      </c>
      <c r="O118" s="64"/>
      <c r="P118" s="181">
        <f>O118*H118</f>
        <v>0</v>
      </c>
      <c r="Q118" s="181">
        <v>0</v>
      </c>
      <c r="R118" s="181">
        <f>Q118*H118</f>
        <v>0</v>
      </c>
      <c r="S118" s="181">
        <v>0</v>
      </c>
      <c r="T118" s="182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83" t="s">
        <v>131</v>
      </c>
      <c r="AT118" s="183" t="s">
        <v>111</v>
      </c>
      <c r="AU118" s="183" t="s">
        <v>79</v>
      </c>
      <c r="AY118" s="17" t="s">
        <v>108</v>
      </c>
      <c r="BE118" s="184">
        <f>IF(N118="základní",J118,0)</f>
        <v>0</v>
      </c>
      <c r="BF118" s="184">
        <f>IF(N118="snížená",J118,0)</f>
        <v>0</v>
      </c>
      <c r="BG118" s="184">
        <f>IF(N118="zákl. přenesená",J118,0)</f>
        <v>0</v>
      </c>
      <c r="BH118" s="184">
        <f>IF(N118="sníž. přenesená",J118,0)</f>
        <v>0</v>
      </c>
      <c r="BI118" s="184">
        <f>IF(N118="nulová",J118,0)</f>
        <v>0</v>
      </c>
      <c r="BJ118" s="17" t="s">
        <v>74</v>
      </c>
      <c r="BK118" s="184">
        <f>ROUND(I118*H118,2)</f>
        <v>0</v>
      </c>
      <c r="BL118" s="17" t="s">
        <v>131</v>
      </c>
      <c r="BM118" s="183" t="s">
        <v>234</v>
      </c>
    </row>
    <row r="119" spans="1:65" s="2" customFormat="1" ht="11.25">
      <c r="A119" s="34"/>
      <c r="B119" s="35"/>
      <c r="C119" s="36"/>
      <c r="D119" s="185" t="s">
        <v>118</v>
      </c>
      <c r="E119" s="36"/>
      <c r="F119" s="186" t="s">
        <v>235</v>
      </c>
      <c r="G119" s="36"/>
      <c r="H119" s="36"/>
      <c r="I119" s="187"/>
      <c r="J119" s="36"/>
      <c r="K119" s="36"/>
      <c r="L119" s="39"/>
      <c r="M119" s="188"/>
      <c r="N119" s="189"/>
      <c r="O119" s="64"/>
      <c r="P119" s="64"/>
      <c r="Q119" s="64"/>
      <c r="R119" s="64"/>
      <c r="S119" s="64"/>
      <c r="T119" s="65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118</v>
      </c>
      <c r="AU119" s="17" t="s">
        <v>79</v>
      </c>
    </row>
    <row r="120" spans="1:65" s="2" customFormat="1" ht="19.5">
      <c r="A120" s="34"/>
      <c r="B120" s="35"/>
      <c r="C120" s="36"/>
      <c r="D120" s="190" t="s">
        <v>129</v>
      </c>
      <c r="E120" s="36"/>
      <c r="F120" s="191" t="s">
        <v>236</v>
      </c>
      <c r="G120" s="36"/>
      <c r="H120" s="36"/>
      <c r="I120" s="187"/>
      <c r="J120" s="36"/>
      <c r="K120" s="36"/>
      <c r="L120" s="39"/>
      <c r="M120" s="188"/>
      <c r="N120" s="189"/>
      <c r="O120" s="64"/>
      <c r="P120" s="64"/>
      <c r="Q120" s="64"/>
      <c r="R120" s="64"/>
      <c r="S120" s="64"/>
      <c r="T120" s="65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129</v>
      </c>
      <c r="AU120" s="17" t="s">
        <v>79</v>
      </c>
    </row>
    <row r="121" spans="1:65" s="13" customFormat="1" ht="11.25">
      <c r="B121" s="196"/>
      <c r="C121" s="197"/>
      <c r="D121" s="190" t="s">
        <v>183</v>
      </c>
      <c r="E121" s="198" t="s">
        <v>19</v>
      </c>
      <c r="F121" s="199" t="s">
        <v>237</v>
      </c>
      <c r="G121" s="197"/>
      <c r="H121" s="200">
        <v>2.42</v>
      </c>
      <c r="I121" s="201"/>
      <c r="J121" s="197"/>
      <c r="K121" s="197"/>
      <c r="L121" s="202"/>
      <c r="M121" s="203"/>
      <c r="N121" s="204"/>
      <c r="O121" s="204"/>
      <c r="P121" s="204"/>
      <c r="Q121" s="204"/>
      <c r="R121" s="204"/>
      <c r="S121" s="204"/>
      <c r="T121" s="205"/>
      <c r="AT121" s="206" t="s">
        <v>183</v>
      </c>
      <c r="AU121" s="206" t="s">
        <v>79</v>
      </c>
      <c r="AV121" s="13" t="s">
        <v>79</v>
      </c>
      <c r="AW121" s="13" t="s">
        <v>31</v>
      </c>
      <c r="AX121" s="13" t="s">
        <v>74</v>
      </c>
      <c r="AY121" s="206" t="s">
        <v>108</v>
      </c>
    </row>
    <row r="122" spans="1:65" s="2" customFormat="1" ht="16.5" customHeight="1">
      <c r="A122" s="34"/>
      <c r="B122" s="35"/>
      <c r="C122" s="207" t="s">
        <v>8</v>
      </c>
      <c r="D122" s="207" t="s">
        <v>238</v>
      </c>
      <c r="E122" s="208" t="s">
        <v>239</v>
      </c>
      <c r="F122" s="209" t="s">
        <v>240</v>
      </c>
      <c r="G122" s="210" t="s">
        <v>221</v>
      </c>
      <c r="H122" s="211">
        <v>4.2350000000000003</v>
      </c>
      <c r="I122" s="212"/>
      <c r="J122" s="213">
        <f>ROUND(I122*H122,2)</f>
        <v>0</v>
      </c>
      <c r="K122" s="209" t="s">
        <v>115</v>
      </c>
      <c r="L122" s="214"/>
      <c r="M122" s="215" t="s">
        <v>19</v>
      </c>
      <c r="N122" s="216" t="s">
        <v>40</v>
      </c>
      <c r="O122" s="64"/>
      <c r="P122" s="181">
        <f>O122*H122</f>
        <v>0</v>
      </c>
      <c r="Q122" s="181">
        <v>1</v>
      </c>
      <c r="R122" s="181">
        <f>Q122*H122</f>
        <v>4.2350000000000003</v>
      </c>
      <c r="S122" s="181">
        <v>0</v>
      </c>
      <c r="T122" s="182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3" t="s">
        <v>152</v>
      </c>
      <c r="AT122" s="183" t="s">
        <v>238</v>
      </c>
      <c r="AU122" s="183" t="s">
        <v>79</v>
      </c>
      <c r="AY122" s="17" t="s">
        <v>108</v>
      </c>
      <c r="BE122" s="184">
        <f>IF(N122="základní",J122,0)</f>
        <v>0</v>
      </c>
      <c r="BF122" s="184">
        <f>IF(N122="snížená",J122,0)</f>
        <v>0</v>
      </c>
      <c r="BG122" s="184">
        <f>IF(N122="zákl. přenesená",J122,0)</f>
        <v>0</v>
      </c>
      <c r="BH122" s="184">
        <f>IF(N122="sníž. přenesená",J122,0)</f>
        <v>0</v>
      </c>
      <c r="BI122" s="184">
        <f>IF(N122="nulová",J122,0)</f>
        <v>0</v>
      </c>
      <c r="BJ122" s="17" t="s">
        <v>74</v>
      </c>
      <c r="BK122" s="184">
        <f>ROUND(I122*H122,2)</f>
        <v>0</v>
      </c>
      <c r="BL122" s="17" t="s">
        <v>131</v>
      </c>
      <c r="BM122" s="183" t="s">
        <v>241</v>
      </c>
    </row>
    <row r="123" spans="1:65" s="13" customFormat="1" ht="11.25">
      <c r="B123" s="196"/>
      <c r="C123" s="197"/>
      <c r="D123" s="190" t="s">
        <v>183</v>
      </c>
      <c r="E123" s="198" t="s">
        <v>19</v>
      </c>
      <c r="F123" s="199" t="s">
        <v>242</v>
      </c>
      <c r="G123" s="197"/>
      <c r="H123" s="200">
        <v>4.2350000000000003</v>
      </c>
      <c r="I123" s="201"/>
      <c r="J123" s="197"/>
      <c r="K123" s="197"/>
      <c r="L123" s="202"/>
      <c r="M123" s="203"/>
      <c r="N123" s="204"/>
      <c r="O123" s="204"/>
      <c r="P123" s="204"/>
      <c r="Q123" s="204"/>
      <c r="R123" s="204"/>
      <c r="S123" s="204"/>
      <c r="T123" s="205"/>
      <c r="AT123" s="206" t="s">
        <v>183</v>
      </c>
      <c r="AU123" s="206" t="s">
        <v>79</v>
      </c>
      <c r="AV123" s="13" t="s">
        <v>79</v>
      </c>
      <c r="AW123" s="13" t="s">
        <v>31</v>
      </c>
      <c r="AX123" s="13" t="s">
        <v>74</v>
      </c>
      <c r="AY123" s="206" t="s">
        <v>108</v>
      </c>
    </row>
    <row r="124" spans="1:65" s="2" customFormat="1" ht="24.2" customHeight="1">
      <c r="A124" s="34"/>
      <c r="B124" s="35"/>
      <c r="C124" s="172" t="s">
        <v>243</v>
      </c>
      <c r="D124" s="172" t="s">
        <v>111</v>
      </c>
      <c r="E124" s="173" t="s">
        <v>232</v>
      </c>
      <c r="F124" s="174" t="s">
        <v>233</v>
      </c>
      <c r="G124" s="175" t="s">
        <v>191</v>
      </c>
      <c r="H124" s="176">
        <v>70.150000000000006</v>
      </c>
      <c r="I124" s="177"/>
      <c r="J124" s="178">
        <f>ROUND(I124*H124,2)</f>
        <v>0</v>
      </c>
      <c r="K124" s="174" t="s">
        <v>115</v>
      </c>
      <c r="L124" s="39"/>
      <c r="M124" s="179" t="s">
        <v>19</v>
      </c>
      <c r="N124" s="180" t="s">
        <v>40</v>
      </c>
      <c r="O124" s="64"/>
      <c r="P124" s="181">
        <f>O124*H124</f>
        <v>0</v>
      </c>
      <c r="Q124" s="181">
        <v>0</v>
      </c>
      <c r="R124" s="181">
        <f>Q124*H124</f>
        <v>0</v>
      </c>
      <c r="S124" s="181">
        <v>0</v>
      </c>
      <c r="T124" s="182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3" t="s">
        <v>131</v>
      </c>
      <c r="AT124" s="183" t="s">
        <v>111</v>
      </c>
      <c r="AU124" s="183" t="s">
        <v>79</v>
      </c>
      <c r="AY124" s="17" t="s">
        <v>108</v>
      </c>
      <c r="BE124" s="184">
        <f>IF(N124="základní",J124,0)</f>
        <v>0</v>
      </c>
      <c r="BF124" s="184">
        <f>IF(N124="snížená",J124,0)</f>
        <v>0</v>
      </c>
      <c r="BG124" s="184">
        <f>IF(N124="zákl. přenesená",J124,0)</f>
        <v>0</v>
      </c>
      <c r="BH124" s="184">
        <f>IF(N124="sníž. přenesená",J124,0)</f>
        <v>0</v>
      </c>
      <c r="BI124" s="184">
        <f>IF(N124="nulová",J124,0)</f>
        <v>0</v>
      </c>
      <c r="BJ124" s="17" t="s">
        <v>74</v>
      </c>
      <c r="BK124" s="184">
        <f>ROUND(I124*H124,2)</f>
        <v>0</v>
      </c>
      <c r="BL124" s="17" t="s">
        <v>131</v>
      </c>
      <c r="BM124" s="183" t="s">
        <v>244</v>
      </c>
    </row>
    <row r="125" spans="1:65" s="2" customFormat="1" ht="11.25">
      <c r="A125" s="34"/>
      <c r="B125" s="35"/>
      <c r="C125" s="36"/>
      <c r="D125" s="185" t="s">
        <v>118</v>
      </c>
      <c r="E125" s="36"/>
      <c r="F125" s="186" t="s">
        <v>235</v>
      </c>
      <c r="G125" s="36"/>
      <c r="H125" s="36"/>
      <c r="I125" s="187"/>
      <c r="J125" s="36"/>
      <c r="K125" s="36"/>
      <c r="L125" s="39"/>
      <c r="M125" s="188"/>
      <c r="N125" s="189"/>
      <c r="O125" s="64"/>
      <c r="P125" s="64"/>
      <c r="Q125" s="64"/>
      <c r="R125" s="64"/>
      <c r="S125" s="64"/>
      <c r="T125" s="65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118</v>
      </c>
      <c r="AU125" s="17" t="s">
        <v>79</v>
      </c>
    </row>
    <row r="126" spans="1:65" s="2" customFormat="1" ht="19.5">
      <c r="A126" s="34"/>
      <c r="B126" s="35"/>
      <c r="C126" s="36"/>
      <c r="D126" s="190" t="s">
        <v>129</v>
      </c>
      <c r="E126" s="36"/>
      <c r="F126" s="191" t="s">
        <v>245</v>
      </c>
      <c r="G126" s="36"/>
      <c r="H126" s="36"/>
      <c r="I126" s="187"/>
      <c r="J126" s="36"/>
      <c r="K126" s="36"/>
      <c r="L126" s="39"/>
      <c r="M126" s="188"/>
      <c r="N126" s="189"/>
      <c r="O126" s="64"/>
      <c r="P126" s="64"/>
      <c r="Q126" s="64"/>
      <c r="R126" s="64"/>
      <c r="S126" s="64"/>
      <c r="T126" s="65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129</v>
      </c>
      <c r="AU126" s="17" t="s">
        <v>79</v>
      </c>
    </row>
    <row r="127" spans="1:65" s="13" customFormat="1" ht="11.25">
      <c r="B127" s="196"/>
      <c r="C127" s="197"/>
      <c r="D127" s="190" t="s">
        <v>183</v>
      </c>
      <c r="E127" s="198" t="s">
        <v>19</v>
      </c>
      <c r="F127" s="199" t="s">
        <v>246</v>
      </c>
      <c r="G127" s="197"/>
      <c r="H127" s="200">
        <v>70.150000000000006</v>
      </c>
      <c r="I127" s="201"/>
      <c r="J127" s="197"/>
      <c r="K127" s="197"/>
      <c r="L127" s="202"/>
      <c r="M127" s="203"/>
      <c r="N127" s="204"/>
      <c r="O127" s="204"/>
      <c r="P127" s="204"/>
      <c r="Q127" s="204"/>
      <c r="R127" s="204"/>
      <c r="S127" s="204"/>
      <c r="T127" s="205"/>
      <c r="AT127" s="206" t="s">
        <v>183</v>
      </c>
      <c r="AU127" s="206" t="s">
        <v>79</v>
      </c>
      <c r="AV127" s="13" t="s">
        <v>79</v>
      </c>
      <c r="AW127" s="13" t="s">
        <v>31</v>
      </c>
      <c r="AX127" s="13" t="s">
        <v>74</v>
      </c>
      <c r="AY127" s="206" t="s">
        <v>108</v>
      </c>
    </row>
    <row r="128" spans="1:65" s="2" customFormat="1" ht="16.5" customHeight="1">
      <c r="A128" s="34"/>
      <c r="B128" s="35"/>
      <c r="C128" s="207" t="s">
        <v>247</v>
      </c>
      <c r="D128" s="207" t="s">
        <v>238</v>
      </c>
      <c r="E128" s="208" t="s">
        <v>239</v>
      </c>
      <c r="F128" s="209" t="s">
        <v>240</v>
      </c>
      <c r="G128" s="210" t="s">
        <v>221</v>
      </c>
      <c r="H128" s="211">
        <v>122.76300000000001</v>
      </c>
      <c r="I128" s="212"/>
      <c r="J128" s="213">
        <f>ROUND(I128*H128,2)</f>
        <v>0</v>
      </c>
      <c r="K128" s="209" t="s">
        <v>115</v>
      </c>
      <c r="L128" s="214"/>
      <c r="M128" s="215" t="s">
        <v>19</v>
      </c>
      <c r="N128" s="216" t="s">
        <v>40</v>
      </c>
      <c r="O128" s="64"/>
      <c r="P128" s="181">
        <f>O128*H128</f>
        <v>0</v>
      </c>
      <c r="Q128" s="181">
        <v>1</v>
      </c>
      <c r="R128" s="181">
        <f>Q128*H128</f>
        <v>122.76300000000001</v>
      </c>
      <c r="S128" s="181">
        <v>0</v>
      </c>
      <c r="T128" s="182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3" t="s">
        <v>152</v>
      </c>
      <c r="AT128" s="183" t="s">
        <v>238</v>
      </c>
      <c r="AU128" s="183" t="s">
        <v>79</v>
      </c>
      <c r="AY128" s="17" t="s">
        <v>108</v>
      </c>
      <c r="BE128" s="184">
        <f>IF(N128="základní",J128,0)</f>
        <v>0</v>
      </c>
      <c r="BF128" s="184">
        <f>IF(N128="snížená",J128,0)</f>
        <v>0</v>
      </c>
      <c r="BG128" s="184">
        <f>IF(N128="zákl. přenesená",J128,0)</f>
        <v>0</v>
      </c>
      <c r="BH128" s="184">
        <f>IF(N128="sníž. přenesená",J128,0)</f>
        <v>0</v>
      </c>
      <c r="BI128" s="184">
        <f>IF(N128="nulová",J128,0)</f>
        <v>0</v>
      </c>
      <c r="BJ128" s="17" t="s">
        <v>74</v>
      </c>
      <c r="BK128" s="184">
        <f>ROUND(I128*H128,2)</f>
        <v>0</v>
      </c>
      <c r="BL128" s="17" t="s">
        <v>131</v>
      </c>
      <c r="BM128" s="183" t="s">
        <v>248</v>
      </c>
    </row>
    <row r="129" spans="1:65" s="13" customFormat="1" ht="11.25">
      <c r="B129" s="196"/>
      <c r="C129" s="197"/>
      <c r="D129" s="190" t="s">
        <v>183</v>
      </c>
      <c r="E129" s="198" t="s">
        <v>19</v>
      </c>
      <c r="F129" s="199" t="s">
        <v>249</v>
      </c>
      <c r="G129" s="197"/>
      <c r="H129" s="200">
        <v>122.76300000000001</v>
      </c>
      <c r="I129" s="201"/>
      <c r="J129" s="197"/>
      <c r="K129" s="197"/>
      <c r="L129" s="202"/>
      <c r="M129" s="203"/>
      <c r="N129" s="204"/>
      <c r="O129" s="204"/>
      <c r="P129" s="204"/>
      <c r="Q129" s="204"/>
      <c r="R129" s="204"/>
      <c r="S129" s="204"/>
      <c r="T129" s="205"/>
      <c r="AT129" s="206" t="s">
        <v>183</v>
      </c>
      <c r="AU129" s="206" t="s">
        <v>79</v>
      </c>
      <c r="AV129" s="13" t="s">
        <v>79</v>
      </c>
      <c r="AW129" s="13" t="s">
        <v>31</v>
      </c>
      <c r="AX129" s="13" t="s">
        <v>74</v>
      </c>
      <c r="AY129" s="206" t="s">
        <v>108</v>
      </c>
    </row>
    <row r="130" spans="1:65" s="2" customFormat="1" ht="24.2" customHeight="1">
      <c r="A130" s="34"/>
      <c r="B130" s="35"/>
      <c r="C130" s="172" t="s">
        <v>250</v>
      </c>
      <c r="D130" s="172" t="s">
        <v>111</v>
      </c>
      <c r="E130" s="173" t="s">
        <v>251</v>
      </c>
      <c r="F130" s="174" t="s">
        <v>252</v>
      </c>
      <c r="G130" s="175" t="s">
        <v>191</v>
      </c>
      <c r="H130" s="176">
        <v>18.460999999999999</v>
      </c>
      <c r="I130" s="177"/>
      <c r="J130" s="178">
        <f>ROUND(I130*H130,2)</f>
        <v>0</v>
      </c>
      <c r="K130" s="174" t="s">
        <v>115</v>
      </c>
      <c r="L130" s="39"/>
      <c r="M130" s="179" t="s">
        <v>19</v>
      </c>
      <c r="N130" s="180" t="s">
        <v>40</v>
      </c>
      <c r="O130" s="64"/>
      <c r="P130" s="181">
        <f>O130*H130</f>
        <v>0</v>
      </c>
      <c r="Q130" s="181">
        <v>0</v>
      </c>
      <c r="R130" s="181">
        <f>Q130*H130</f>
        <v>0</v>
      </c>
      <c r="S130" s="181">
        <v>0</v>
      </c>
      <c r="T130" s="182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3" t="s">
        <v>131</v>
      </c>
      <c r="AT130" s="183" t="s">
        <v>111</v>
      </c>
      <c r="AU130" s="183" t="s">
        <v>79</v>
      </c>
      <c r="AY130" s="17" t="s">
        <v>108</v>
      </c>
      <c r="BE130" s="184">
        <f>IF(N130="základní",J130,0)</f>
        <v>0</v>
      </c>
      <c r="BF130" s="184">
        <f>IF(N130="snížená",J130,0)</f>
        <v>0</v>
      </c>
      <c r="BG130" s="184">
        <f>IF(N130="zákl. přenesená",J130,0)</f>
        <v>0</v>
      </c>
      <c r="BH130" s="184">
        <f>IF(N130="sníž. přenesená",J130,0)</f>
        <v>0</v>
      </c>
      <c r="BI130" s="184">
        <f>IF(N130="nulová",J130,0)</f>
        <v>0</v>
      </c>
      <c r="BJ130" s="17" t="s">
        <v>74</v>
      </c>
      <c r="BK130" s="184">
        <f>ROUND(I130*H130,2)</f>
        <v>0</v>
      </c>
      <c r="BL130" s="17" t="s">
        <v>131</v>
      </c>
      <c r="BM130" s="183" t="s">
        <v>253</v>
      </c>
    </row>
    <row r="131" spans="1:65" s="2" customFormat="1" ht="11.25">
      <c r="A131" s="34"/>
      <c r="B131" s="35"/>
      <c r="C131" s="36"/>
      <c r="D131" s="185" t="s">
        <v>118</v>
      </c>
      <c r="E131" s="36"/>
      <c r="F131" s="186" t="s">
        <v>254</v>
      </c>
      <c r="G131" s="36"/>
      <c r="H131" s="36"/>
      <c r="I131" s="187"/>
      <c r="J131" s="36"/>
      <c r="K131" s="36"/>
      <c r="L131" s="39"/>
      <c r="M131" s="188"/>
      <c r="N131" s="189"/>
      <c r="O131" s="64"/>
      <c r="P131" s="64"/>
      <c r="Q131" s="64"/>
      <c r="R131" s="64"/>
      <c r="S131" s="64"/>
      <c r="T131" s="65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118</v>
      </c>
      <c r="AU131" s="17" t="s">
        <v>79</v>
      </c>
    </row>
    <row r="132" spans="1:65" s="13" customFormat="1" ht="11.25">
      <c r="B132" s="196"/>
      <c r="C132" s="197"/>
      <c r="D132" s="190" t="s">
        <v>183</v>
      </c>
      <c r="E132" s="198" t="s">
        <v>19</v>
      </c>
      <c r="F132" s="199" t="s">
        <v>255</v>
      </c>
      <c r="G132" s="197"/>
      <c r="H132" s="200">
        <v>18.460999999999999</v>
      </c>
      <c r="I132" s="201"/>
      <c r="J132" s="197"/>
      <c r="K132" s="197"/>
      <c r="L132" s="202"/>
      <c r="M132" s="203"/>
      <c r="N132" s="204"/>
      <c r="O132" s="204"/>
      <c r="P132" s="204"/>
      <c r="Q132" s="204"/>
      <c r="R132" s="204"/>
      <c r="S132" s="204"/>
      <c r="T132" s="205"/>
      <c r="AT132" s="206" t="s">
        <v>183</v>
      </c>
      <c r="AU132" s="206" t="s">
        <v>79</v>
      </c>
      <c r="AV132" s="13" t="s">
        <v>79</v>
      </c>
      <c r="AW132" s="13" t="s">
        <v>31</v>
      </c>
      <c r="AX132" s="13" t="s">
        <v>74</v>
      </c>
      <c r="AY132" s="206" t="s">
        <v>108</v>
      </c>
    </row>
    <row r="133" spans="1:65" s="2" customFormat="1" ht="16.5" customHeight="1">
      <c r="A133" s="34"/>
      <c r="B133" s="35"/>
      <c r="C133" s="172" t="s">
        <v>256</v>
      </c>
      <c r="D133" s="172" t="s">
        <v>111</v>
      </c>
      <c r="E133" s="173" t="s">
        <v>257</v>
      </c>
      <c r="F133" s="174" t="s">
        <v>258</v>
      </c>
      <c r="G133" s="175" t="s">
        <v>180</v>
      </c>
      <c r="H133" s="176">
        <v>123.07</v>
      </c>
      <c r="I133" s="177"/>
      <c r="J133" s="178">
        <f>ROUND(I133*H133,2)</f>
        <v>0</v>
      </c>
      <c r="K133" s="174" t="s">
        <v>115</v>
      </c>
      <c r="L133" s="39"/>
      <c r="M133" s="179" t="s">
        <v>19</v>
      </c>
      <c r="N133" s="180" t="s">
        <v>40</v>
      </c>
      <c r="O133" s="64"/>
      <c r="P133" s="181">
        <f>O133*H133</f>
        <v>0</v>
      </c>
      <c r="Q133" s="181">
        <v>0</v>
      </c>
      <c r="R133" s="181">
        <f>Q133*H133</f>
        <v>0</v>
      </c>
      <c r="S133" s="181">
        <v>0</v>
      </c>
      <c r="T133" s="182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3" t="s">
        <v>131</v>
      </c>
      <c r="AT133" s="183" t="s">
        <v>111</v>
      </c>
      <c r="AU133" s="183" t="s">
        <v>79</v>
      </c>
      <c r="AY133" s="17" t="s">
        <v>108</v>
      </c>
      <c r="BE133" s="184">
        <f>IF(N133="základní",J133,0)</f>
        <v>0</v>
      </c>
      <c r="BF133" s="184">
        <f>IF(N133="snížená",J133,0)</f>
        <v>0</v>
      </c>
      <c r="BG133" s="184">
        <f>IF(N133="zákl. přenesená",J133,0)</f>
        <v>0</v>
      </c>
      <c r="BH133" s="184">
        <f>IF(N133="sníž. přenesená",J133,0)</f>
        <v>0</v>
      </c>
      <c r="BI133" s="184">
        <f>IF(N133="nulová",J133,0)</f>
        <v>0</v>
      </c>
      <c r="BJ133" s="17" t="s">
        <v>74</v>
      </c>
      <c r="BK133" s="184">
        <f>ROUND(I133*H133,2)</f>
        <v>0</v>
      </c>
      <c r="BL133" s="17" t="s">
        <v>131</v>
      </c>
      <c r="BM133" s="183" t="s">
        <v>259</v>
      </c>
    </row>
    <row r="134" spans="1:65" s="2" customFormat="1" ht="11.25">
      <c r="A134" s="34"/>
      <c r="B134" s="35"/>
      <c r="C134" s="36"/>
      <c r="D134" s="185" t="s">
        <v>118</v>
      </c>
      <c r="E134" s="36"/>
      <c r="F134" s="186" t="s">
        <v>260</v>
      </c>
      <c r="G134" s="36"/>
      <c r="H134" s="36"/>
      <c r="I134" s="187"/>
      <c r="J134" s="36"/>
      <c r="K134" s="36"/>
      <c r="L134" s="39"/>
      <c r="M134" s="188"/>
      <c r="N134" s="189"/>
      <c r="O134" s="64"/>
      <c r="P134" s="64"/>
      <c r="Q134" s="64"/>
      <c r="R134" s="64"/>
      <c r="S134" s="64"/>
      <c r="T134" s="65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118</v>
      </c>
      <c r="AU134" s="17" t="s">
        <v>79</v>
      </c>
    </row>
    <row r="135" spans="1:65" s="2" customFormat="1" ht="21.75" customHeight="1">
      <c r="A135" s="34"/>
      <c r="B135" s="35"/>
      <c r="C135" s="172" t="s">
        <v>261</v>
      </c>
      <c r="D135" s="172" t="s">
        <v>111</v>
      </c>
      <c r="E135" s="173" t="s">
        <v>262</v>
      </c>
      <c r="F135" s="174" t="s">
        <v>263</v>
      </c>
      <c r="G135" s="175" t="s">
        <v>180</v>
      </c>
      <c r="H135" s="176">
        <v>64</v>
      </c>
      <c r="I135" s="177"/>
      <c r="J135" s="178">
        <f>ROUND(I135*H135,2)</f>
        <v>0</v>
      </c>
      <c r="K135" s="174" t="s">
        <v>115</v>
      </c>
      <c r="L135" s="39"/>
      <c r="M135" s="179" t="s">
        <v>19</v>
      </c>
      <c r="N135" s="180" t="s">
        <v>40</v>
      </c>
      <c r="O135" s="64"/>
      <c r="P135" s="181">
        <f>O135*H135</f>
        <v>0</v>
      </c>
      <c r="Q135" s="181">
        <v>0</v>
      </c>
      <c r="R135" s="181">
        <f>Q135*H135</f>
        <v>0</v>
      </c>
      <c r="S135" s="181">
        <v>0</v>
      </c>
      <c r="T135" s="182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3" t="s">
        <v>131</v>
      </c>
      <c r="AT135" s="183" t="s">
        <v>111</v>
      </c>
      <c r="AU135" s="183" t="s">
        <v>79</v>
      </c>
      <c r="AY135" s="17" t="s">
        <v>108</v>
      </c>
      <c r="BE135" s="184">
        <f>IF(N135="základní",J135,0)</f>
        <v>0</v>
      </c>
      <c r="BF135" s="184">
        <f>IF(N135="snížená",J135,0)</f>
        <v>0</v>
      </c>
      <c r="BG135" s="184">
        <f>IF(N135="zákl. přenesená",J135,0)</f>
        <v>0</v>
      </c>
      <c r="BH135" s="184">
        <f>IF(N135="sníž. přenesená",J135,0)</f>
        <v>0</v>
      </c>
      <c r="BI135" s="184">
        <f>IF(N135="nulová",J135,0)</f>
        <v>0</v>
      </c>
      <c r="BJ135" s="17" t="s">
        <v>74</v>
      </c>
      <c r="BK135" s="184">
        <f>ROUND(I135*H135,2)</f>
        <v>0</v>
      </c>
      <c r="BL135" s="17" t="s">
        <v>131</v>
      </c>
      <c r="BM135" s="183" t="s">
        <v>264</v>
      </c>
    </row>
    <row r="136" spans="1:65" s="2" customFormat="1" ht="11.25">
      <c r="A136" s="34"/>
      <c r="B136" s="35"/>
      <c r="C136" s="36"/>
      <c r="D136" s="185" t="s">
        <v>118</v>
      </c>
      <c r="E136" s="36"/>
      <c r="F136" s="186" t="s">
        <v>265</v>
      </c>
      <c r="G136" s="36"/>
      <c r="H136" s="36"/>
      <c r="I136" s="187"/>
      <c r="J136" s="36"/>
      <c r="K136" s="36"/>
      <c r="L136" s="39"/>
      <c r="M136" s="188"/>
      <c r="N136" s="189"/>
      <c r="O136" s="64"/>
      <c r="P136" s="64"/>
      <c r="Q136" s="64"/>
      <c r="R136" s="64"/>
      <c r="S136" s="64"/>
      <c r="T136" s="65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118</v>
      </c>
      <c r="AU136" s="17" t="s">
        <v>79</v>
      </c>
    </row>
    <row r="137" spans="1:65" s="2" customFormat="1" ht="19.5">
      <c r="A137" s="34"/>
      <c r="B137" s="35"/>
      <c r="C137" s="36"/>
      <c r="D137" s="190" t="s">
        <v>129</v>
      </c>
      <c r="E137" s="36"/>
      <c r="F137" s="191" t="s">
        <v>266</v>
      </c>
      <c r="G137" s="36"/>
      <c r="H137" s="36"/>
      <c r="I137" s="187"/>
      <c r="J137" s="36"/>
      <c r="K137" s="36"/>
      <c r="L137" s="39"/>
      <c r="M137" s="188"/>
      <c r="N137" s="189"/>
      <c r="O137" s="64"/>
      <c r="P137" s="64"/>
      <c r="Q137" s="64"/>
      <c r="R137" s="64"/>
      <c r="S137" s="64"/>
      <c r="T137" s="65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129</v>
      </c>
      <c r="AU137" s="17" t="s">
        <v>79</v>
      </c>
    </row>
    <row r="138" spans="1:65" s="13" customFormat="1" ht="11.25">
      <c r="B138" s="196"/>
      <c r="C138" s="197"/>
      <c r="D138" s="190" t="s">
        <v>183</v>
      </c>
      <c r="E138" s="198" t="s">
        <v>19</v>
      </c>
      <c r="F138" s="199" t="s">
        <v>267</v>
      </c>
      <c r="G138" s="197"/>
      <c r="H138" s="200">
        <v>64</v>
      </c>
      <c r="I138" s="201"/>
      <c r="J138" s="197"/>
      <c r="K138" s="197"/>
      <c r="L138" s="202"/>
      <c r="M138" s="203"/>
      <c r="N138" s="204"/>
      <c r="O138" s="204"/>
      <c r="P138" s="204"/>
      <c r="Q138" s="204"/>
      <c r="R138" s="204"/>
      <c r="S138" s="204"/>
      <c r="T138" s="205"/>
      <c r="AT138" s="206" t="s">
        <v>183</v>
      </c>
      <c r="AU138" s="206" t="s">
        <v>79</v>
      </c>
      <c r="AV138" s="13" t="s">
        <v>79</v>
      </c>
      <c r="AW138" s="13" t="s">
        <v>31</v>
      </c>
      <c r="AX138" s="13" t="s">
        <v>74</v>
      </c>
      <c r="AY138" s="206" t="s">
        <v>108</v>
      </c>
    </row>
    <row r="139" spans="1:65" s="12" customFormat="1" ht="22.9" customHeight="1">
      <c r="B139" s="156"/>
      <c r="C139" s="157"/>
      <c r="D139" s="158" t="s">
        <v>68</v>
      </c>
      <c r="E139" s="170" t="s">
        <v>131</v>
      </c>
      <c r="F139" s="170" t="s">
        <v>268</v>
      </c>
      <c r="G139" s="157"/>
      <c r="H139" s="157"/>
      <c r="I139" s="160"/>
      <c r="J139" s="171">
        <f>BK139</f>
        <v>0</v>
      </c>
      <c r="K139" s="157"/>
      <c r="L139" s="162"/>
      <c r="M139" s="163"/>
      <c r="N139" s="164"/>
      <c r="O139" s="164"/>
      <c r="P139" s="165">
        <f>SUM(P140:P143)</f>
        <v>0</v>
      </c>
      <c r="Q139" s="164"/>
      <c r="R139" s="165">
        <f>SUM(R140:R143)</f>
        <v>13.2902766</v>
      </c>
      <c r="S139" s="164"/>
      <c r="T139" s="166">
        <f>SUM(T140:T143)</f>
        <v>0</v>
      </c>
      <c r="AR139" s="167" t="s">
        <v>74</v>
      </c>
      <c r="AT139" s="168" t="s">
        <v>68</v>
      </c>
      <c r="AU139" s="168" t="s">
        <v>74</v>
      </c>
      <c r="AY139" s="167" t="s">
        <v>108</v>
      </c>
      <c r="BK139" s="169">
        <f>SUM(BK140:BK143)</f>
        <v>0</v>
      </c>
    </row>
    <row r="140" spans="1:65" s="2" customFormat="1" ht="24.2" customHeight="1">
      <c r="A140" s="34"/>
      <c r="B140" s="35"/>
      <c r="C140" s="172" t="s">
        <v>269</v>
      </c>
      <c r="D140" s="172" t="s">
        <v>111</v>
      </c>
      <c r="E140" s="173" t="s">
        <v>270</v>
      </c>
      <c r="F140" s="174" t="s">
        <v>271</v>
      </c>
      <c r="G140" s="175" t="s">
        <v>191</v>
      </c>
      <c r="H140" s="176">
        <v>5.3319999999999999</v>
      </c>
      <c r="I140" s="177"/>
      <c r="J140" s="178">
        <f>ROUND(I140*H140,2)</f>
        <v>0</v>
      </c>
      <c r="K140" s="174" t="s">
        <v>115</v>
      </c>
      <c r="L140" s="39"/>
      <c r="M140" s="179" t="s">
        <v>19</v>
      </c>
      <c r="N140" s="180" t="s">
        <v>40</v>
      </c>
      <c r="O140" s="64"/>
      <c r="P140" s="181">
        <f>O140*H140</f>
        <v>0</v>
      </c>
      <c r="Q140" s="181">
        <v>2.49255</v>
      </c>
      <c r="R140" s="181">
        <f>Q140*H140</f>
        <v>13.2902766</v>
      </c>
      <c r="S140" s="181">
        <v>0</v>
      </c>
      <c r="T140" s="182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3" t="s">
        <v>131</v>
      </c>
      <c r="AT140" s="183" t="s">
        <v>111</v>
      </c>
      <c r="AU140" s="183" t="s">
        <v>79</v>
      </c>
      <c r="AY140" s="17" t="s">
        <v>108</v>
      </c>
      <c r="BE140" s="184">
        <f>IF(N140="základní",J140,0)</f>
        <v>0</v>
      </c>
      <c r="BF140" s="184">
        <f>IF(N140="snížená",J140,0)</f>
        <v>0</v>
      </c>
      <c r="BG140" s="184">
        <f>IF(N140="zákl. přenesená",J140,0)</f>
        <v>0</v>
      </c>
      <c r="BH140" s="184">
        <f>IF(N140="sníž. přenesená",J140,0)</f>
        <v>0</v>
      </c>
      <c r="BI140" s="184">
        <f>IF(N140="nulová",J140,0)</f>
        <v>0</v>
      </c>
      <c r="BJ140" s="17" t="s">
        <v>74</v>
      </c>
      <c r="BK140" s="184">
        <f>ROUND(I140*H140,2)</f>
        <v>0</v>
      </c>
      <c r="BL140" s="17" t="s">
        <v>131</v>
      </c>
      <c r="BM140" s="183" t="s">
        <v>272</v>
      </c>
    </row>
    <row r="141" spans="1:65" s="2" customFormat="1" ht="11.25">
      <c r="A141" s="34"/>
      <c r="B141" s="35"/>
      <c r="C141" s="36"/>
      <c r="D141" s="185" t="s">
        <v>118</v>
      </c>
      <c r="E141" s="36"/>
      <c r="F141" s="186" t="s">
        <v>273</v>
      </c>
      <c r="G141" s="36"/>
      <c r="H141" s="36"/>
      <c r="I141" s="187"/>
      <c r="J141" s="36"/>
      <c r="K141" s="36"/>
      <c r="L141" s="39"/>
      <c r="M141" s="188"/>
      <c r="N141" s="189"/>
      <c r="O141" s="64"/>
      <c r="P141" s="64"/>
      <c r="Q141" s="64"/>
      <c r="R141" s="64"/>
      <c r="S141" s="64"/>
      <c r="T141" s="65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118</v>
      </c>
      <c r="AU141" s="17" t="s">
        <v>79</v>
      </c>
    </row>
    <row r="142" spans="1:65" s="2" customFormat="1" ht="19.5">
      <c r="A142" s="34"/>
      <c r="B142" s="35"/>
      <c r="C142" s="36"/>
      <c r="D142" s="190" t="s">
        <v>129</v>
      </c>
      <c r="E142" s="36"/>
      <c r="F142" s="191" t="s">
        <v>274</v>
      </c>
      <c r="G142" s="36"/>
      <c r="H142" s="36"/>
      <c r="I142" s="187"/>
      <c r="J142" s="36"/>
      <c r="K142" s="36"/>
      <c r="L142" s="39"/>
      <c r="M142" s="188"/>
      <c r="N142" s="189"/>
      <c r="O142" s="64"/>
      <c r="P142" s="64"/>
      <c r="Q142" s="64"/>
      <c r="R142" s="64"/>
      <c r="S142" s="64"/>
      <c r="T142" s="65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129</v>
      </c>
      <c r="AU142" s="17" t="s">
        <v>79</v>
      </c>
    </row>
    <row r="143" spans="1:65" s="13" customFormat="1" ht="11.25">
      <c r="B143" s="196"/>
      <c r="C143" s="197"/>
      <c r="D143" s="190" t="s">
        <v>183</v>
      </c>
      <c r="E143" s="198" t="s">
        <v>19</v>
      </c>
      <c r="F143" s="199" t="s">
        <v>275</v>
      </c>
      <c r="G143" s="197"/>
      <c r="H143" s="200">
        <v>5.3319999999999999</v>
      </c>
      <c r="I143" s="201"/>
      <c r="J143" s="197"/>
      <c r="K143" s="197"/>
      <c r="L143" s="202"/>
      <c r="M143" s="203"/>
      <c r="N143" s="204"/>
      <c r="O143" s="204"/>
      <c r="P143" s="204"/>
      <c r="Q143" s="204"/>
      <c r="R143" s="204"/>
      <c r="S143" s="204"/>
      <c r="T143" s="205"/>
      <c r="AT143" s="206" t="s">
        <v>183</v>
      </c>
      <c r="AU143" s="206" t="s">
        <v>79</v>
      </c>
      <c r="AV143" s="13" t="s">
        <v>79</v>
      </c>
      <c r="AW143" s="13" t="s">
        <v>31</v>
      </c>
      <c r="AX143" s="13" t="s">
        <v>74</v>
      </c>
      <c r="AY143" s="206" t="s">
        <v>108</v>
      </c>
    </row>
    <row r="144" spans="1:65" s="12" customFormat="1" ht="22.9" customHeight="1">
      <c r="B144" s="156"/>
      <c r="C144" s="157"/>
      <c r="D144" s="158" t="s">
        <v>68</v>
      </c>
      <c r="E144" s="170" t="s">
        <v>107</v>
      </c>
      <c r="F144" s="170" t="s">
        <v>276</v>
      </c>
      <c r="G144" s="157"/>
      <c r="H144" s="157"/>
      <c r="I144" s="160"/>
      <c r="J144" s="171">
        <f>BK144</f>
        <v>0</v>
      </c>
      <c r="K144" s="157"/>
      <c r="L144" s="162"/>
      <c r="M144" s="163"/>
      <c r="N144" s="164"/>
      <c r="O144" s="164"/>
      <c r="P144" s="165">
        <f>SUM(P145:P185)</f>
        <v>0</v>
      </c>
      <c r="Q144" s="164"/>
      <c r="R144" s="165">
        <f>SUM(R145:R185)</f>
        <v>425.84492840000007</v>
      </c>
      <c r="S144" s="164"/>
      <c r="T144" s="166">
        <f>SUM(T145:T185)</f>
        <v>0</v>
      </c>
      <c r="AR144" s="167" t="s">
        <v>74</v>
      </c>
      <c r="AT144" s="168" t="s">
        <v>68</v>
      </c>
      <c r="AU144" s="168" t="s">
        <v>74</v>
      </c>
      <c r="AY144" s="167" t="s">
        <v>108</v>
      </c>
      <c r="BK144" s="169">
        <f>SUM(BK145:BK185)</f>
        <v>0</v>
      </c>
    </row>
    <row r="145" spans="1:65" s="2" customFormat="1" ht="24.2" customHeight="1">
      <c r="A145" s="34"/>
      <c r="B145" s="35"/>
      <c r="C145" s="172" t="s">
        <v>277</v>
      </c>
      <c r="D145" s="172" t="s">
        <v>111</v>
      </c>
      <c r="E145" s="173" t="s">
        <v>278</v>
      </c>
      <c r="F145" s="174" t="s">
        <v>279</v>
      </c>
      <c r="G145" s="175" t="s">
        <v>180</v>
      </c>
      <c r="H145" s="176">
        <v>45.37</v>
      </c>
      <c r="I145" s="177"/>
      <c r="J145" s="178">
        <f>ROUND(I145*H145,2)</f>
        <v>0</v>
      </c>
      <c r="K145" s="174" t="s">
        <v>115</v>
      </c>
      <c r="L145" s="39"/>
      <c r="M145" s="179" t="s">
        <v>19</v>
      </c>
      <c r="N145" s="180" t="s">
        <v>40</v>
      </c>
      <c r="O145" s="64"/>
      <c r="P145" s="181">
        <f>O145*H145</f>
        <v>0</v>
      </c>
      <c r="Q145" s="181">
        <v>0.23</v>
      </c>
      <c r="R145" s="181">
        <f>Q145*H145</f>
        <v>10.4351</v>
      </c>
      <c r="S145" s="181">
        <v>0</v>
      </c>
      <c r="T145" s="182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3" t="s">
        <v>131</v>
      </c>
      <c r="AT145" s="183" t="s">
        <v>111</v>
      </c>
      <c r="AU145" s="183" t="s">
        <v>79</v>
      </c>
      <c r="AY145" s="17" t="s">
        <v>108</v>
      </c>
      <c r="BE145" s="184">
        <f>IF(N145="základní",J145,0)</f>
        <v>0</v>
      </c>
      <c r="BF145" s="184">
        <f>IF(N145="snížená",J145,0)</f>
        <v>0</v>
      </c>
      <c r="BG145" s="184">
        <f>IF(N145="zákl. přenesená",J145,0)</f>
        <v>0</v>
      </c>
      <c r="BH145" s="184">
        <f>IF(N145="sníž. přenesená",J145,0)</f>
        <v>0</v>
      </c>
      <c r="BI145" s="184">
        <f>IF(N145="nulová",J145,0)</f>
        <v>0</v>
      </c>
      <c r="BJ145" s="17" t="s">
        <v>74</v>
      </c>
      <c r="BK145" s="184">
        <f>ROUND(I145*H145,2)</f>
        <v>0</v>
      </c>
      <c r="BL145" s="17" t="s">
        <v>131</v>
      </c>
      <c r="BM145" s="183" t="s">
        <v>280</v>
      </c>
    </row>
    <row r="146" spans="1:65" s="2" customFormat="1" ht="11.25">
      <c r="A146" s="34"/>
      <c r="B146" s="35"/>
      <c r="C146" s="36"/>
      <c r="D146" s="185" t="s">
        <v>118</v>
      </c>
      <c r="E146" s="36"/>
      <c r="F146" s="186" t="s">
        <v>281</v>
      </c>
      <c r="G146" s="36"/>
      <c r="H146" s="36"/>
      <c r="I146" s="187"/>
      <c r="J146" s="36"/>
      <c r="K146" s="36"/>
      <c r="L146" s="39"/>
      <c r="M146" s="188"/>
      <c r="N146" s="189"/>
      <c r="O146" s="64"/>
      <c r="P146" s="64"/>
      <c r="Q146" s="64"/>
      <c r="R146" s="64"/>
      <c r="S146" s="64"/>
      <c r="T146" s="65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118</v>
      </c>
      <c r="AU146" s="17" t="s">
        <v>79</v>
      </c>
    </row>
    <row r="147" spans="1:65" s="13" customFormat="1" ht="11.25">
      <c r="B147" s="196"/>
      <c r="C147" s="197"/>
      <c r="D147" s="190" t="s">
        <v>183</v>
      </c>
      <c r="E147" s="198" t="s">
        <v>19</v>
      </c>
      <c r="F147" s="199" t="s">
        <v>282</v>
      </c>
      <c r="G147" s="197"/>
      <c r="H147" s="200">
        <v>45.37</v>
      </c>
      <c r="I147" s="201"/>
      <c r="J147" s="197"/>
      <c r="K147" s="197"/>
      <c r="L147" s="202"/>
      <c r="M147" s="203"/>
      <c r="N147" s="204"/>
      <c r="O147" s="204"/>
      <c r="P147" s="204"/>
      <c r="Q147" s="204"/>
      <c r="R147" s="204"/>
      <c r="S147" s="204"/>
      <c r="T147" s="205"/>
      <c r="AT147" s="206" t="s">
        <v>183</v>
      </c>
      <c r="AU147" s="206" t="s">
        <v>79</v>
      </c>
      <c r="AV147" s="13" t="s">
        <v>79</v>
      </c>
      <c r="AW147" s="13" t="s">
        <v>31</v>
      </c>
      <c r="AX147" s="13" t="s">
        <v>74</v>
      </c>
      <c r="AY147" s="206" t="s">
        <v>108</v>
      </c>
    </row>
    <row r="148" spans="1:65" s="2" customFormat="1" ht="24.2" customHeight="1">
      <c r="A148" s="34"/>
      <c r="B148" s="35"/>
      <c r="C148" s="172" t="s">
        <v>283</v>
      </c>
      <c r="D148" s="172" t="s">
        <v>111</v>
      </c>
      <c r="E148" s="173" t="s">
        <v>284</v>
      </c>
      <c r="F148" s="174" t="s">
        <v>285</v>
      </c>
      <c r="G148" s="175" t="s">
        <v>180</v>
      </c>
      <c r="H148" s="176">
        <v>12.975</v>
      </c>
      <c r="I148" s="177"/>
      <c r="J148" s="178">
        <f>ROUND(I148*H148,2)</f>
        <v>0</v>
      </c>
      <c r="K148" s="174" t="s">
        <v>115</v>
      </c>
      <c r="L148" s="39"/>
      <c r="M148" s="179" t="s">
        <v>19</v>
      </c>
      <c r="N148" s="180" t="s">
        <v>40</v>
      </c>
      <c r="O148" s="64"/>
      <c r="P148" s="181">
        <f>O148*H148</f>
        <v>0</v>
      </c>
      <c r="Q148" s="181">
        <v>0.34499999999999997</v>
      </c>
      <c r="R148" s="181">
        <f>Q148*H148</f>
        <v>4.4763749999999991</v>
      </c>
      <c r="S148" s="181">
        <v>0</v>
      </c>
      <c r="T148" s="182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3" t="s">
        <v>131</v>
      </c>
      <c r="AT148" s="183" t="s">
        <v>111</v>
      </c>
      <c r="AU148" s="183" t="s">
        <v>79</v>
      </c>
      <c r="AY148" s="17" t="s">
        <v>108</v>
      </c>
      <c r="BE148" s="184">
        <f>IF(N148="základní",J148,0)</f>
        <v>0</v>
      </c>
      <c r="BF148" s="184">
        <f>IF(N148="snížená",J148,0)</f>
        <v>0</v>
      </c>
      <c r="BG148" s="184">
        <f>IF(N148="zákl. přenesená",J148,0)</f>
        <v>0</v>
      </c>
      <c r="BH148" s="184">
        <f>IF(N148="sníž. přenesená",J148,0)</f>
        <v>0</v>
      </c>
      <c r="BI148" s="184">
        <f>IF(N148="nulová",J148,0)</f>
        <v>0</v>
      </c>
      <c r="BJ148" s="17" t="s">
        <v>74</v>
      </c>
      <c r="BK148" s="184">
        <f>ROUND(I148*H148,2)</f>
        <v>0</v>
      </c>
      <c r="BL148" s="17" t="s">
        <v>131</v>
      </c>
      <c r="BM148" s="183" t="s">
        <v>286</v>
      </c>
    </row>
    <row r="149" spans="1:65" s="2" customFormat="1" ht="11.25">
      <c r="A149" s="34"/>
      <c r="B149" s="35"/>
      <c r="C149" s="36"/>
      <c r="D149" s="185" t="s">
        <v>118</v>
      </c>
      <c r="E149" s="36"/>
      <c r="F149" s="186" t="s">
        <v>287</v>
      </c>
      <c r="G149" s="36"/>
      <c r="H149" s="36"/>
      <c r="I149" s="187"/>
      <c r="J149" s="36"/>
      <c r="K149" s="36"/>
      <c r="L149" s="39"/>
      <c r="M149" s="188"/>
      <c r="N149" s="189"/>
      <c r="O149" s="64"/>
      <c r="P149" s="64"/>
      <c r="Q149" s="64"/>
      <c r="R149" s="64"/>
      <c r="S149" s="64"/>
      <c r="T149" s="65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118</v>
      </c>
      <c r="AU149" s="17" t="s">
        <v>79</v>
      </c>
    </row>
    <row r="150" spans="1:65" s="13" customFormat="1" ht="11.25">
      <c r="B150" s="196"/>
      <c r="C150" s="197"/>
      <c r="D150" s="190" t="s">
        <v>183</v>
      </c>
      <c r="E150" s="198" t="s">
        <v>19</v>
      </c>
      <c r="F150" s="199" t="s">
        <v>288</v>
      </c>
      <c r="G150" s="197"/>
      <c r="H150" s="200">
        <v>12.975</v>
      </c>
      <c r="I150" s="201"/>
      <c r="J150" s="197"/>
      <c r="K150" s="197"/>
      <c r="L150" s="202"/>
      <c r="M150" s="203"/>
      <c r="N150" s="204"/>
      <c r="O150" s="204"/>
      <c r="P150" s="204"/>
      <c r="Q150" s="204"/>
      <c r="R150" s="204"/>
      <c r="S150" s="204"/>
      <c r="T150" s="205"/>
      <c r="AT150" s="206" t="s">
        <v>183</v>
      </c>
      <c r="AU150" s="206" t="s">
        <v>79</v>
      </c>
      <c r="AV150" s="13" t="s">
        <v>79</v>
      </c>
      <c r="AW150" s="13" t="s">
        <v>31</v>
      </c>
      <c r="AX150" s="13" t="s">
        <v>74</v>
      </c>
      <c r="AY150" s="206" t="s">
        <v>108</v>
      </c>
    </row>
    <row r="151" spans="1:65" s="2" customFormat="1" ht="21.75" customHeight="1">
      <c r="A151" s="34"/>
      <c r="B151" s="35"/>
      <c r="C151" s="172" t="s">
        <v>7</v>
      </c>
      <c r="D151" s="172" t="s">
        <v>111</v>
      </c>
      <c r="E151" s="173" t="s">
        <v>289</v>
      </c>
      <c r="F151" s="174" t="s">
        <v>290</v>
      </c>
      <c r="G151" s="175" t="s">
        <v>180</v>
      </c>
      <c r="H151" s="176">
        <v>103.33</v>
      </c>
      <c r="I151" s="177"/>
      <c r="J151" s="178">
        <f>ROUND(I151*H151,2)</f>
        <v>0</v>
      </c>
      <c r="K151" s="174" t="s">
        <v>115</v>
      </c>
      <c r="L151" s="39"/>
      <c r="M151" s="179" t="s">
        <v>19</v>
      </c>
      <c r="N151" s="180" t="s">
        <v>40</v>
      </c>
      <c r="O151" s="64"/>
      <c r="P151" s="181">
        <f>O151*H151</f>
        <v>0</v>
      </c>
      <c r="Q151" s="181">
        <v>0.4153</v>
      </c>
      <c r="R151" s="181">
        <f>Q151*H151</f>
        <v>42.912948999999998</v>
      </c>
      <c r="S151" s="181">
        <v>0</v>
      </c>
      <c r="T151" s="182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3" t="s">
        <v>131</v>
      </c>
      <c r="AT151" s="183" t="s">
        <v>111</v>
      </c>
      <c r="AU151" s="183" t="s">
        <v>79</v>
      </c>
      <c r="AY151" s="17" t="s">
        <v>108</v>
      </c>
      <c r="BE151" s="184">
        <f>IF(N151="základní",J151,0)</f>
        <v>0</v>
      </c>
      <c r="BF151" s="184">
        <f>IF(N151="snížená",J151,0)</f>
        <v>0</v>
      </c>
      <c r="BG151" s="184">
        <f>IF(N151="zákl. přenesená",J151,0)</f>
        <v>0</v>
      </c>
      <c r="BH151" s="184">
        <f>IF(N151="sníž. přenesená",J151,0)</f>
        <v>0</v>
      </c>
      <c r="BI151" s="184">
        <f>IF(N151="nulová",J151,0)</f>
        <v>0</v>
      </c>
      <c r="BJ151" s="17" t="s">
        <v>74</v>
      </c>
      <c r="BK151" s="184">
        <f>ROUND(I151*H151,2)</f>
        <v>0</v>
      </c>
      <c r="BL151" s="17" t="s">
        <v>131</v>
      </c>
      <c r="BM151" s="183" t="s">
        <v>291</v>
      </c>
    </row>
    <row r="152" spans="1:65" s="2" customFormat="1" ht="11.25">
      <c r="A152" s="34"/>
      <c r="B152" s="35"/>
      <c r="C152" s="36"/>
      <c r="D152" s="185" t="s">
        <v>118</v>
      </c>
      <c r="E152" s="36"/>
      <c r="F152" s="186" t="s">
        <v>292</v>
      </c>
      <c r="G152" s="36"/>
      <c r="H152" s="36"/>
      <c r="I152" s="187"/>
      <c r="J152" s="36"/>
      <c r="K152" s="36"/>
      <c r="L152" s="39"/>
      <c r="M152" s="188"/>
      <c r="N152" s="189"/>
      <c r="O152" s="64"/>
      <c r="P152" s="64"/>
      <c r="Q152" s="64"/>
      <c r="R152" s="64"/>
      <c r="S152" s="64"/>
      <c r="T152" s="65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7" t="s">
        <v>118</v>
      </c>
      <c r="AU152" s="17" t="s">
        <v>79</v>
      </c>
    </row>
    <row r="153" spans="1:65" s="2" customFormat="1" ht="21.75" customHeight="1">
      <c r="A153" s="34"/>
      <c r="B153" s="35"/>
      <c r="C153" s="172" t="s">
        <v>293</v>
      </c>
      <c r="D153" s="172" t="s">
        <v>111</v>
      </c>
      <c r="E153" s="173" t="s">
        <v>294</v>
      </c>
      <c r="F153" s="174" t="s">
        <v>295</v>
      </c>
      <c r="G153" s="175" t="s">
        <v>180</v>
      </c>
      <c r="H153" s="176">
        <v>123.07</v>
      </c>
      <c r="I153" s="177"/>
      <c r="J153" s="178">
        <f>ROUND(I153*H153,2)</f>
        <v>0</v>
      </c>
      <c r="K153" s="174" t="s">
        <v>115</v>
      </c>
      <c r="L153" s="39"/>
      <c r="M153" s="179" t="s">
        <v>19</v>
      </c>
      <c r="N153" s="180" t="s">
        <v>40</v>
      </c>
      <c r="O153" s="64"/>
      <c r="P153" s="181">
        <f>O153*H153</f>
        <v>0</v>
      </c>
      <c r="Q153" s="181">
        <v>0.46</v>
      </c>
      <c r="R153" s="181">
        <f>Q153*H153</f>
        <v>56.612200000000001</v>
      </c>
      <c r="S153" s="181">
        <v>0</v>
      </c>
      <c r="T153" s="182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3" t="s">
        <v>131</v>
      </c>
      <c r="AT153" s="183" t="s">
        <v>111</v>
      </c>
      <c r="AU153" s="183" t="s">
        <v>79</v>
      </c>
      <c r="AY153" s="17" t="s">
        <v>108</v>
      </c>
      <c r="BE153" s="184">
        <f>IF(N153="základní",J153,0)</f>
        <v>0</v>
      </c>
      <c r="BF153" s="184">
        <f>IF(N153="snížená",J153,0)</f>
        <v>0</v>
      </c>
      <c r="BG153" s="184">
        <f>IF(N153="zákl. přenesená",J153,0)</f>
        <v>0</v>
      </c>
      <c r="BH153" s="184">
        <f>IF(N153="sníž. přenesená",J153,0)</f>
        <v>0</v>
      </c>
      <c r="BI153" s="184">
        <f>IF(N153="nulová",J153,0)</f>
        <v>0</v>
      </c>
      <c r="BJ153" s="17" t="s">
        <v>74</v>
      </c>
      <c r="BK153" s="184">
        <f>ROUND(I153*H153,2)</f>
        <v>0</v>
      </c>
      <c r="BL153" s="17" t="s">
        <v>131</v>
      </c>
      <c r="BM153" s="183" t="s">
        <v>296</v>
      </c>
    </row>
    <row r="154" spans="1:65" s="2" customFormat="1" ht="11.25">
      <c r="A154" s="34"/>
      <c r="B154" s="35"/>
      <c r="C154" s="36"/>
      <c r="D154" s="185" t="s">
        <v>118</v>
      </c>
      <c r="E154" s="36"/>
      <c r="F154" s="186" t="s">
        <v>297</v>
      </c>
      <c r="G154" s="36"/>
      <c r="H154" s="36"/>
      <c r="I154" s="187"/>
      <c r="J154" s="36"/>
      <c r="K154" s="36"/>
      <c r="L154" s="39"/>
      <c r="M154" s="188"/>
      <c r="N154" s="189"/>
      <c r="O154" s="64"/>
      <c r="P154" s="64"/>
      <c r="Q154" s="64"/>
      <c r="R154" s="64"/>
      <c r="S154" s="64"/>
      <c r="T154" s="65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118</v>
      </c>
      <c r="AU154" s="17" t="s">
        <v>79</v>
      </c>
    </row>
    <row r="155" spans="1:65" s="2" customFormat="1" ht="21.75" customHeight="1">
      <c r="A155" s="34"/>
      <c r="B155" s="35"/>
      <c r="C155" s="172" t="s">
        <v>298</v>
      </c>
      <c r="D155" s="172" t="s">
        <v>111</v>
      </c>
      <c r="E155" s="173" t="s">
        <v>294</v>
      </c>
      <c r="F155" s="174" t="s">
        <v>295</v>
      </c>
      <c r="G155" s="175" t="s">
        <v>180</v>
      </c>
      <c r="H155" s="176">
        <v>220</v>
      </c>
      <c r="I155" s="177"/>
      <c r="J155" s="178">
        <f>ROUND(I155*H155,2)</f>
        <v>0</v>
      </c>
      <c r="K155" s="174" t="s">
        <v>115</v>
      </c>
      <c r="L155" s="39"/>
      <c r="M155" s="179" t="s">
        <v>19</v>
      </c>
      <c r="N155" s="180" t="s">
        <v>40</v>
      </c>
      <c r="O155" s="64"/>
      <c r="P155" s="181">
        <f>O155*H155</f>
        <v>0</v>
      </c>
      <c r="Q155" s="181">
        <v>0.46</v>
      </c>
      <c r="R155" s="181">
        <f>Q155*H155</f>
        <v>101.2</v>
      </c>
      <c r="S155" s="181">
        <v>0</v>
      </c>
      <c r="T155" s="182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3" t="s">
        <v>131</v>
      </c>
      <c r="AT155" s="183" t="s">
        <v>111</v>
      </c>
      <c r="AU155" s="183" t="s">
        <v>79</v>
      </c>
      <c r="AY155" s="17" t="s">
        <v>108</v>
      </c>
      <c r="BE155" s="184">
        <f>IF(N155="základní",J155,0)</f>
        <v>0</v>
      </c>
      <c r="BF155" s="184">
        <f>IF(N155="snížená",J155,0)</f>
        <v>0</v>
      </c>
      <c r="BG155" s="184">
        <f>IF(N155="zákl. přenesená",J155,0)</f>
        <v>0</v>
      </c>
      <c r="BH155" s="184">
        <f>IF(N155="sníž. přenesená",J155,0)</f>
        <v>0</v>
      </c>
      <c r="BI155" s="184">
        <f>IF(N155="nulová",J155,0)</f>
        <v>0</v>
      </c>
      <c r="BJ155" s="17" t="s">
        <v>74</v>
      </c>
      <c r="BK155" s="184">
        <f>ROUND(I155*H155,2)</f>
        <v>0</v>
      </c>
      <c r="BL155" s="17" t="s">
        <v>131</v>
      </c>
      <c r="BM155" s="183" t="s">
        <v>299</v>
      </c>
    </row>
    <row r="156" spans="1:65" s="2" customFormat="1" ht="11.25">
      <c r="A156" s="34"/>
      <c r="B156" s="35"/>
      <c r="C156" s="36"/>
      <c r="D156" s="185" t="s">
        <v>118</v>
      </c>
      <c r="E156" s="36"/>
      <c r="F156" s="186" t="s">
        <v>297</v>
      </c>
      <c r="G156" s="36"/>
      <c r="H156" s="36"/>
      <c r="I156" s="187"/>
      <c r="J156" s="36"/>
      <c r="K156" s="36"/>
      <c r="L156" s="39"/>
      <c r="M156" s="188"/>
      <c r="N156" s="189"/>
      <c r="O156" s="64"/>
      <c r="P156" s="64"/>
      <c r="Q156" s="64"/>
      <c r="R156" s="64"/>
      <c r="S156" s="64"/>
      <c r="T156" s="65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7" t="s">
        <v>118</v>
      </c>
      <c r="AU156" s="17" t="s">
        <v>79</v>
      </c>
    </row>
    <row r="157" spans="1:65" s="2" customFormat="1" ht="19.5">
      <c r="A157" s="34"/>
      <c r="B157" s="35"/>
      <c r="C157" s="36"/>
      <c r="D157" s="190" t="s">
        <v>129</v>
      </c>
      <c r="E157" s="36"/>
      <c r="F157" s="191" t="s">
        <v>300</v>
      </c>
      <c r="G157" s="36"/>
      <c r="H157" s="36"/>
      <c r="I157" s="187"/>
      <c r="J157" s="36"/>
      <c r="K157" s="36"/>
      <c r="L157" s="39"/>
      <c r="M157" s="188"/>
      <c r="N157" s="189"/>
      <c r="O157" s="64"/>
      <c r="P157" s="64"/>
      <c r="Q157" s="64"/>
      <c r="R157" s="64"/>
      <c r="S157" s="64"/>
      <c r="T157" s="65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129</v>
      </c>
      <c r="AU157" s="17" t="s">
        <v>79</v>
      </c>
    </row>
    <row r="158" spans="1:65" s="13" customFormat="1" ht="11.25">
      <c r="B158" s="196"/>
      <c r="C158" s="197"/>
      <c r="D158" s="190" t="s">
        <v>183</v>
      </c>
      <c r="E158" s="198" t="s">
        <v>19</v>
      </c>
      <c r="F158" s="199" t="s">
        <v>301</v>
      </c>
      <c r="G158" s="197"/>
      <c r="H158" s="200">
        <v>220</v>
      </c>
      <c r="I158" s="201"/>
      <c r="J158" s="197"/>
      <c r="K158" s="197"/>
      <c r="L158" s="202"/>
      <c r="M158" s="203"/>
      <c r="N158" s="204"/>
      <c r="O158" s="204"/>
      <c r="P158" s="204"/>
      <c r="Q158" s="204"/>
      <c r="R158" s="204"/>
      <c r="S158" s="204"/>
      <c r="T158" s="205"/>
      <c r="AT158" s="206" t="s">
        <v>183</v>
      </c>
      <c r="AU158" s="206" t="s">
        <v>79</v>
      </c>
      <c r="AV158" s="13" t="s">
        <v>79</v>
      </c>
      <c r="AW158" s="13" t="s">
        <v>31</v>
      </c>
      <c r="AX158" s="13" t="s">
        <v>74</v>
      </c>
      <c r="AY158" s="206" t="s">
        <v>108</v>
      </c>
    </row>
    <row r="159" spans="1:65" s="2" customFormat="1" ht="21.75" customHeight="1">
      <c r="A159" s="34"/>
      <c r="B159" s="35"/>
      <c r="C159" s="172" t="s">
        <v>302</v>
      </c>
      <c r="D159" s="172" t="s">
        <v>111</v>
      </c>
      <c r="E159" s="173" t="s">
        <v>294</v>
      </c>
      <c r="F159" s="174" t="s">
        <v>295</v>
      </c>
      <c r="G159" s="175" t="s">
        <v>180</v>
      </c>
      <c r="H159" s="176">
        <v>110</v>
      </c>
      <c r="I159" s="177"/>
      <c r="J159" s="178">
        <f>ROUND(I159*H159,2)</f>
        <v>0</v>
      </c>
      <c r="K159" s="174" t="s">
        <v>115</v>
      </c>
      <c r="L159" s="39"/>
      <c r="M159" s="179" t="s">
        <v>19</v>
      </c>
      <c r="N159" s="180" t="s">
        <v>40</v>
      </c>
      <c r="O159" s="64"/>
      <c r="P159" s="181">
        <f>O159*H159</f>
        <v>0</v>
      </c>
      <c r="Q159" s="181">
        <v>0.46</v>
      </c>
      <c r="R159" s="181">
        <f>Q159*H159</f>
        <v>50.6</v>
      </c>
      <c r="S159" s="181">
        <v>0</v>
      </c>
      <c r="T159" s="182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83" t="s">
        <v>131</v>
      </c>
      <c r="AT159" s="183" t="s">
        <v>111</v>
      </c>
      <c r="AU159" s="183" t="s">
        <v>79</v>
      </c>
      <c r="AY159" s="17" t="s">
        <v>108</v>
      </c>
      <c r="BE159" s="184">
        <f>IF(N159="základní",J159,0)</f>
        <v>0</v>
      </c>
      <c r="BF159" s="184">
        <f>IF(N159="snížená",J159,0)</f>
        <v>0</v>
      </c>
      <c r="BG159" s="184">
        <f>IF(N159="zákl. přenesená",J159,0)</f>
        <v>0</v>
      </c>
      <c r="BH159" s="184">
        <f>IF(N159="sníž. přenesená",J159,0)</f>
        <v>0</v>
      </c>
      <c r="BI159" s="184">
        <f>IF(N159="nulová",J159,0)</f>
        <v>0</v>
      </c>
      <c r="BJ159" s="17" t="s">
        <v>74</v>
      </c>
      <c r="BK159" s="184">
        <f>ROUND(I159*H159,2)</f>
        <v>0</v>
      </c>
      <c r="BL159" s="17" t="s">
        <v>131</v>
      </c>
      <c r="BM159" s="183" t="s">
        <v>303</v>
      </c>
    </row>
    <row r="160" spans="1:65" s="2" customFormat="1" ht="11.25">
      <c r="A160" s="34"/>
      <c r="B160" s="35"/>
      <c r="C160" s="36"/>
      <c r="D160" s="185" t="s">
        <v>118</v>
      </c>
      <c r="E160" s="36"/>
      <c r="F160" s="186" t="s">
        <v>297</v>
      </c>
      <c r="G160" s="36"/>
      <c r="H160" s="36"/>
      <c r="I160" s="187"/>
      <c r="J160" s="36"/>
      <c r="K160" s="36"/>
      <c r="L160" s="39"/>
      <c r="M160" s="188"/>
      <c r="N160" s="189"/>
      <c r="O160" s="64"/>
      <c r="P160" s="64"/>
      <c r="Q160" s="64"/>
      <c r="R160" s="64"/>
      <c r="S160" s="64"/>
      <c r="T160" s="65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7" t="s">
        <v>118</v>
      </c>
      <c r="AU160" s="17" t="s">
        <v>79</v>
      </c>
    </row>
    <row r="161" spans="1:65" s="2" customFormat="1" ht="19.5">
      <c r="A161" s="34"/>
      <c r="B161" s="35"/>
      <c r="C161" s="36"/>
      <c r="D161" s="190" t="s">
        <v>129</v>
      </c>
      <c r="E161" s="36"/>
      <c r="F161" s="191" t="s">
        <v>304</v>
      </c>
      <c r="G161" s="36"/>
      <c r="H161" s="36"/>
      <c r="I161" s="187"/>
      <c r="J161" s="36"/>
      <c r="K161" s="36"/>
      <c r="L161" s="39"/>
      <c r="M161" s="188"/>
      <c r="N161" s="189"/>
      <c r="O161" s="64"/>
      <c r="P161" s="64"/>
      <c r="Q161" s="64"/>
      <c r="R161" s="64"/>
      <c r="S161" s="64"/>
      <c r="T161" s="65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7" t="s">
        <v>129</v>
      </c>
      <c r="AU161" s="17" t="s">
        <v>79</v>
      </c>
    </row>
    <row r="162" spans="1:65" s="2" customFormat="1" ht="21.75" customHeight="1">
      <c r="A162" s="34"/>
      <c r="B162" s="35"/>
      <c r="C162" s="172" t="s">
        <v>305</v>
      </c>
      <c r="D162" s="172" t="s">
        <v>111</v>
      </c>
      <c r="E162" s="173" t="s">
        <v>306</v>
      </c>
      <c r="F162" s="174" t="s">
        <v>307</v>
      </c>
      <c r="G162" s="175" t="s">
        <v>180</v>
      </c>
      <c r="H162" s="176">
        <v>176.96</v>
      </c>
      <c r="I162" s="177"/>
      <c r="J162" s="178">
        <f>ROUND(I162*H162,2)</f>
        <v>0</v>
      </c>
      <c r="K162" s="174" t="s">
        <v>115</v>
      </c>
      <c r="L162" s="39"/>
      <c r="M162" s="179" t="s">
        <v>19</v>
      </c>
      <c r="N162" s="180" t="s">
        <v>40</v>
      </c>
      <c r="O162" s="64"/>
      <c r="P162" s="181">
        <f>O162*H162</f>
        <v>0</v>
      </c>
      <c r="Q162" s="181">
        <v>0.57499999999999996</v>
      </c>
      <c r="R162" s="181">
        <f>Q162*H162</f>
        <v>101.752</v>
      </c>
      <c r="S162" s="181">
        <v>0</v>
      </c>
      <c r="T162" s="182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3" t="s">
        <v>131</v>
      </c>
      <c r="AT162" s="183" t="s">
        <v>111</v>
      </c>
      <c r="AU162" s="183" t="s">
        <v>79</v>
      </c>
      <c r="AY162" s="17" t="s">
        <v>108</v>
      </c>
      <c r="BE162" s="184">
        <f>IF(N162="základní",J162,0)</f>
        <v>0</v>
      </c>
      <c r="BF162" s="184">
        <f>IF(N162="snížená",J162,0)</f>
        <v>0</v>
      </c>
      <c r="BG162" s="184">
        <f>IF(N162="zákl. přenesená",J162,0)</f>
        <v>0</v>
      </c>
      <c r="BH162" s="184">
        <f>IF(N162="sníž. přenesená",J162,0)</f>
        <v>0</v>
      </c>
      <c r="BI162" s="184">
        <f>IF(N162="nulová",J162,0)</f>
        <v>0</v>
      </c>
      <c r="BJ162" s="17" t="s">
        <v>74</v>
      </c>
      <c r="BK162" s="184">
        <f>ROUND(I162*H162,2)</f>
        <v>0</v>
      </c>
      <c r="BL162" s="17" t="s">
        <v>131</v>
      </c>
      <c r="BM162" s="183" t="s">
        <v>308</v>
      </c>
    </row>
    <row r="163" spans="1:65" s="2" customFormat="1" ht="11.25">
      <c r="A163" s="34"/>
      <c r="B163" s="35"/>
      <c r="C163" s="36"/>
      <c r="D163" s="185" t="s">
        <v>118</v>
      </c>
      <c r="E163" s="36"/>
      <c r="F163" s="186" t="s">
        <v>309</v>
      </c>
      <c r="G163" s="36"/>
      <c r="H163" s="36"/>
      <c r="I163" s="187"/>
      <c r="J163" s="36"/>
      <c r="K163" s="36"/>
      <c r="L163" s="39"/>
      <c r="M163" s="188"/>
      <c r="N163" s="189"/>
      <c r="O163" s="64"/>
      <c r="P163" s="64"/>
      <c r="Q163" s="64"/>
      <c r="R163" s="64"/>
      <c r="S163" s="64"/>
      <c r="T163" s="65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118</v>
      </c>
      <c r="AU163" s="17" t="s">
        <v>79</v>
      </c>
    </row>
    <row r="164" spans="1:65" s="2" customFormat="1" ht="19.5">
      <c r="A164" s="34"/>
      <c r="B164" s="35"/>
      <c r="C164" s="36"/>
      <c r="D164" s="190" t="s">
        <v>129</v>
      </c>
      <c r="E164" s="36"/>
      <c r="F164" s="191" t="s">
        <v>310</v>
      </c>
      <c r="G164" s="36"/>
      <c r="H164" s="36"/>
      <c r="I164" s="187"/>
      <c r="J164" s="36"/>
      <c r="K164" s="36"/>
      <c r="L164" s="39"/>
      <c r="M164" s="188"/>
      <c r="N164" s="189"/>
      <c r="O164" s="64"/>
      <c r="P164" s="64"/>
      <c r="Q164" s="64"/>
      <c r="R164" s="64"/>
      <c r="S164" s="64"/>
      <c r="T164" s="65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7" t="s">
        <v>129</v>
      </c>
      <c r="AU164" s="17" t="s">
        <v>79</v>
      </c>
    </row>
    <row r="165" spans="1:65" s="13" customFormat="1" ht="11.25">
      <c r="B165" s="196"/>
      <c r="C165" s="197"/>
      <c r="D165" s="190" t="s">
        <v>183</v>
      </c>
      <c r="E165" s="198" t="s">
        <v>19</v>
      </c>
      <c r="F165" s="199" t="s">
        <v>311</v>
      </c>
      <c r="G165" s="197"/>
      <c r="H165" s="200">
        <v>176.96</v>
      </c>
      <c r="I165" s="201"/>
      <c r="J165" s="197"/>
      <c r="K165" s="197"/>
      <c r="L165" s="202"/>
      <c r="M165" s="203"/>
      <c r="N165" s="204"/>
      <c r="O165" s="204"/>
      <c r="P165" s="204"/>
      <c r="Q165" s="204"/>
      <c r="R165" s="204"/>
      <c r="S165" s="204"/>
      <c r="T165" s="205"/>
      <c r="AT165" s="206" t="s">
        <v>183</v>
      </c>
      <c r="AU165" s="206" t="s">
        <v>79</v>
      </c>
      <c r="AV165" s="13" t="s">
        <v>79</v>
      </c>
      <c r="AW165" s="13" t="s">
        <v>31</v>
      </c>
      <c r="AX165" s="13" t="s">
        <v>74</v>
      </c>
      <c r="AY165" s="206" t="s">
        <v>108</v>
      </c>
    </row>
    <row r="166" spans="1:65" s="2" customFormat="1" ht="24.2" customHeight="1">
      <c r="A166" s="34"/>
      <c r="B166" s="35"/>
      <c r="C166" s="172" t="s">
        <v>312</v>
      </c>
      <c r="D166" s="172" t="s">
        <v>111</v>
      </c>
      <c r="E166" s="173" t="s">
        <v>313</v>
      </c>
      <c r="F166" s="174" t="s">
        <v>314</v>
      </c>
      <c r="G166" s="175" t="s">
        <v>180</v>
      </c>
      <c r="H166" s="176">
        <v>91.23</v>
      </c>
      <c r="I166" s="177"/>
      <c r="J166" s="178">
        <f>ROUND(I166*H166,2)</f>
        <v>0</v>
      </c>
      <c r="K166" s="174" t="s">
        <v>115</v>
      </c>
      <c r="L166" s="39"/>
      <c r="M166" s="179" t="s">
        <v>19</v>
      </c>
      <c r="N166" s="180" t="s">
        <v>40</v>
      </c>
      <c r="O166" s="64"/>
      <c r="P166" s="181">
        <f>O166*H166</f>
        <v>0</v>
      </c>
      <c r="Q166" s="181">
        <v>0.18462999999999999</v>
      </c>
      <c r="R166" s="181">
        <f>Q166*H166</f>
        <v>16.843794899999999</v>
      </c>
      <c r="S166" s="181">
        <v>0</v>
      </c>
      <c r="T166" s="182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83" t="s">
        <v>131</v>
      </c>
      <c r="AT166" s="183" t="s">
        <v>111</v>
      </c>
      <c r="AU166" s="183" t="s">
        <v>79</v>
      </c>
      <c r="AY166" s="17" t="s">
        <v>108</v>
      </c>
      <c r="BE166" s="184">
        <f>IF(N166="základní",J166,0)</f>
        <v>0</v>
      </c>
      <c r="BF166" s="184">
        <f>IF(N166="snížená",J166,0)</f>
        <v>0</v>
      </c>
      <c r="BG166" s="184">
        <f>IF(N166="zákl. přenesená",J166,0)</f>
        <v>0</v>
      </c>
      <c r="BH166" s="184">
        <f>IF(N166="sníž. přenesená",J166,0)</f>
        <v>0</v>
      </c>
      <c r="BI166" s="184">
        <f>IF(N166="nulová",J166,0)</f>
        <v>0</v>
      </c>
      <c r="BJ166" s="17" t="s">
        <v>74</v>
      </c>
      <c r="BK166" s="184">
        <f>ROUND(I166*H166,2)</f>
        <v>0</v>
      </c>
      <c r="BL166" s="17" t="s">
        <v>131</v>
      </c>
      <c r="BM166" s="183" t="s">
        <v>315</v>
      </c>
    </row>
    <row r="167" spans="1:65" s="2" customFormat="1" ht="11.25">
      <c r="A167" s="34"/>
      <c r="B167" s="35"/>
      <c r="C167" s="36"/>
      <c r="D167" s="185" t="s">
        <v>118</v>
      </c>
      <c r="E167" s="36"/>
      <c r="F167" s="186" t="s">
        <v>316</v>
      </c>
      <c r="G167" s="36"/>
      <c r="H167" s="36"/>
      <c r="I167" s="187"/>
      <c r="J167" s="36"/>
      <c r="K167" s="36"/>
      <c r="L167" s="39"/>
      <c r="M167" s="188"/>
      <c r="N167" s="189"/>
      <c r="O167" s="64"/>
      <c r="P167" s="64"/>
      <c r="Q167" s="64"/>
      <c r="R167" s="64"/>
      <c r="S167" s="64"/>
      <c r="T167" s="65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118</v>
      </c>
      <c r="AU167" s="17" t="s">
        <v>79</v>
      </c>
    </row>
    <row r="168" spans="1:65" s="2" customFormat="1" ht="21.75" customHeight="1">
      <c r="A168" s="34"/>
      <c r="B168" s="35"/>
      <c r="C168" s="172" t="s">
        <v>317</v>
      </c>
      <c r="D168" s="172" t="s">
        <v>111</v>
      </c>
      <c r="E168" s="173" t="s">
        <v>318</v>
      </c>
      <c r="F168" s="174" t="s">
        <v>319</v>
      </c>
      <c r="G168" s="175" t="s">
        <v>180</v>
      </c>
      <c r="H168" s="176">
        <v>24.54</v>
      </c>
      <c r="I168" s="177"/>
      <c r="J168" s="178">
        <f>ROUND(I168*H168,2)</f>
        <v>0</v>
      </c>
      <c r="K168" s="174" t="s">
        <v>115</v>
      </c>
      <c r="L168" s="39"/>
      <c r="M168" s="179" t="s">
        <v>19</v>
      </c>
      <c r="N168" s="180" t="s">
        <v>40</v>
      </c>
      <c r="O168" s="64"/>
      <c r="P168" s="181">
        <f>O168*H168</f>
        <v>0</v>
      </c>
      <c r="Q168" s="181">
        <v>0.23</v>
      </c>
      <c r="R168" s="181">
        <f>Q168*H168</f>
        <v>5.6441999999999997</v>
      </c>
      <c r="S168" s="181">
        <v>0</v>
      </c>
      <c r="T168" s="182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83" t="s">
        <v>131</v>
      </c>
      <c r="AT168" s="183" t="s">
        <v>111</v>
      </c>
      <c r="AU168" s="183" t="s">
        <v>79</v>
      </c>
      <c r="AY168" s="17" t="s">
        <v>108</v>
      </c>
      <c r="BE168" s="184">
        <f>IF(N168="základní",J168,0)</f>
        <v>0</v>
      </c>
      <c r="BF168" s="184">
        <f>IF(N168="snížená",J168,0)</f>
        <v>0</v>
      </c>
      <c r="BG168" s="184">
        <f>IF(N168="zákl. přenesená",J168,0)</f>
        <v>0</v>
      </c>
      <c r="BH168" s="184">
        <f>IF(N168="sníž. přenesená",J168,0)</f>
        <v>0</v>
      </c>
      <c r="BI168" s="184">
        <f>IF(N168="nulová",J168,0)</f>
        <v>0</v>
      </c>
      <c r="BJ168" s="17" t="s">
        <v>74</v>
      </c>
      <c r="BK168" s="184">
        <f>ROUND(I168*H168,2)</f>
        <v>0</v>
      </c>
      <c r="BL168" s="17" t="s">
        <v>131</v>
      </c>
      <c r="BM168" s="183" t="s">
        <v>320</v>
      </c>
    </row>
    <row r="169" spans="1:65" s="2" customFormat="1" ht="11.25">
      <c r="A169" s="34"/>
      <c r="B169" s="35"/>
      <c r="C169" s="36"/>
      <c r="D169" s="185" t="s">
        <v>118</v>
      </c>
      <c r="E169" s="36"/>
      <c r="F169" s="186" t="s">
        <v>321</v>
      </c>
      <c r="G169" s="36"/>
      <c r="H169" s="36"/>
      <c r="I169" s="187"/>
      <c r="J169" s="36"/>
      <c r="K169" s="36"/>
      <c r="L169" s="39"/>
      <c r="M169" s="188"/>
      <c r="N169" s="189"/>
      <c r="O169" s="64"/>
      <c r="P169" s="64"/>
      <c r="Q169" s="64"/>
      <c r="R169" s="64"/>
      <c r="S169" s="64"/>
      <c r="T169" s="65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7" t="s">
        <v>118</v>
      </c>
      <c r="AU169" s="17" t="s">
        <v>79</v>
      </c>
    </row>
    <row r="170" spans="1:65" s="2" customFormat="1" ht="24.2" customHeight="1">
      <c r="A170" s="34"/>
      <c r="B170" s="35"/>
      <c r="C170" s="172" t="s">
        <v>322</v>
      </c>
      <c r="D170" s="172" t="s">
        <v>111</v>
      </c>
      <c r="E170" s="173" t="s">
        <v>323</v>
      </c>
      <c r="F170" s="174" t="s">
        <v>324</v>
      </c>
      <c r="G170" s="175" t="s">
        <v>180</v>
      </c>
      <c r="H170" s="176">
        <v>17</v>
      </c>
      <c r="I170" s="177"/>
      <c r="J170" s="178">
        <f>ROUND(I170*H170,2)</f>
        <v>0</v>
      </c>
      <c r="K170" s="174" t="s">
        <v>115</v>
      </c>
      <c r="L170" s="39"/>
      <c r="M170" s="179" t="s">
        <v>19</v>
      </c>
      <c r="N170" s="180" t="s">
        <v>40</v>
      </c>
      <c r="O170" s="64"/>
      <c r="P170" s="181">
        <f>O170*H170</f>
        <v>0</v>
      </c>
      <c r="Q170" s="181">
        <v>0.20745</v>
      </c>
      <c r="R170" s="181">
        <f>Q170*H170</f>
        <v>3.5266500000000001</v>
      </c>
      <c r="S170" s="181">
        <v>0</v>
      </c>
      <c r="T170" s="182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3" t="s">
        <v>131</v>
      </c>
      <c r="AT170" s="183" t="s">
        <v>111</v>
      </c>
      <c r="AU170" s="183" t="s">
        <v>79</v>
      </c>
      <c r="AY170" s="17" t="s">
        <v>108</v>
      </c>
      <c r="BE170" s="184">
        <f>IF(N170="základní",J170,0)</f>
        <v>0</v>
      </c>
      <c r="BF170" s="184">
        <f>IF(N170="snížená",J170,0)</f>
        <v>0</v>
      </c>
      <c r="BG170" s="184">
        <f>IF(N170="zákl. přenesená",J170,0)</f>
        <v>0</v>
      </c>
      <c r="BH170" s="184">
        <f>IF(N170="sníž. přenesená",J170,0)</f>
        <v>0</v>
      </c>
      <c r="BI170" s="184">
        <f>IF(N170="nulová",J170,0)</f>
        <v>0</v>
      </c>
      <c r="BJ170" s="17" t="s">
        <v>74</v>
      </c>
      <c r="BK170" s="184">
        <f>ROUND(I170*H170,2)</f>
        <v>0</v>
      </c>
      <c r="BL170" s="17" t="s">
        <v>131</v>
      </c>
      <c r="BM170" s="183" t="s">
        <v>325</v>
      </c>
    </row>
    <row r="171" spans="1:65" s="2" customFormat="1" ht="11.25">
      <c r="A171" s="34"/>
      <c r="B171" s="35"/>
      <c r="C171" s="36"/>
      <c r="D171" s="185" t="s">
        <v>118</v>
      </c>
      <c r="E171" s="36"/>
      <c r="F171" s="186" t="s">
        <v>326</v>
      </c>
      <c r="G171" s="36"/>
      <c r="H171" s="36"/>
      <c r="I171" s="187"/>
      <c r="J171" s="36"/>
      <c r="K171" s="36"/>
      <c r="L171" s="39"/>
      <c r="M171" s="188"/>
      <c r="N171" s="189"/>
      <c r="O171" s="64"/>
      <c r="P171" s="64"/>
      <c r="Q171" s="64"/>
      <c r="R171" s="64"/>
      <c r="S171" s="64"/>
      <c r="T171" s="65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118</v>
      </c>
      <c r="AU171" s="17" t="s">
        <v>79</v>
      </c>
    </row>
    <row r="172" spans="1:65" s="13" customFormat="1" ht="11.25">
      <c r="B172" s="196"/>
      <c r="C172" s="197"/>
      <c r="D172" s="190" t="s">
        <v>183</v>
      </c>
      <c r="E172" s="198" t="s">
        <v>19</v>
      </c>
      <c r="F172" s="199" t="s">
        <v>327</v>
      </c>
      <c r="G172" s="197"/>
      <c r="H172" s="200">
        <v>17</v>
      </c>
      <c r="I172" s="201"/>
      <c r="J172" s="197"/>
      <c r="K172" s="197"/>
      <c r="L172" s="202"/>
      <c r="M172" s="203"/>
      <c r="N172" s="204"/>
      <c r="O172" s="204"/>
      <c r="P172" s="204"/>
      <c r="Q172" s="204"/>
      <c r="R172" s="204"/>
      <c r="S172" s="204"/>
      <c r="T172" s="205"/>
      <c r="AT172" s="206" t="s">
        <v>183</v>
      </c>
      <c r="AU172" s="206" t="s">
        <v>79</v>
      </c>
      <c r="AV172" s="13" t="s">
        <v>79</v>
      </c>
      <c r="AW172" s="13" t="s">
        <v>31</v>
      </c>
      <c r="AX172" s="13" t="s">
        <v>74</v>
      </c>
      <c r="AY172" s="206" t="s">
        <v>108</v>
      </c>
    </row>
    <row r="173" spans="1:65" s="2" customFormat="1" ht="16.5" customHeight="1">
      <c r="A173" s="34"/>
      <c r="B173" s="35"/>
      <c r="C173" s="172" t="s">
        <v>328</v>
      </c>
      <c r="D173" s="172" t="s">
        <v>111</v>
      </c>
      <c r="E173" s="173" t="s">
        <v>329</v>
      </c>
      <c r="F173" s="174" t="s">
        <v>330</v>
      </c>
      <c r="G173" s="175" t="s">
        <v>180</v>
      </c>
      <c r="H173" s="176">
        <v>97.85</v>
      </c>
      <c r="I173" s="177"/>
      <c r="J173" s="178">
        <f>ROUND(I173*H173,2)</f>
        <v>0</v>
      </c>
      <c r="K173" s="174" t="s">
        <v>115</v>
      </c>
      <c r="L173" s="39"/>
      <c r="M173" s="179" t="s">
        <v>19</v>
      </c>
      <c r="N173" s="180" t="s">
        <v>40</v>
      </c>
      <c r="O173" s="64"/>
      <c r="P173" s="181">
        <f>O173*H173</f>
        <v>0</v>
      </c>
      <c r="Q173" s="181">
        <v>5.6100000000000004E-3</v>
      </c>
      <c r="R173" s="181">
        <f>Q173*H173</f>
        <v>0.5489385</v>
      </c>
      <c r="S173" s="181">
        <v>0</v>
      </c>
      <c r="T173" s="182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83" t="s">
        <v>131</v>
      </c>
      <c r="AT173" s="183" t="s">
        <v>111</v>
      </c>
      <c r="AU173" s="183" t="s">
        <v>79</v>
      </c>
      <c r="AY173" s="17" t="s">
        <v>108</v>
      </c>
      <c r="BE173" s="184">
        <f>IF(N173="základní",J173,0)</f>
        <v>0</v>
      </c>
      <c r="BF173" s="184">
        <f>IF(N173="snížená",J173,0)</f>
        <v>0</v>
      </c>
      <c r="BG173" s="184">
        <f>IF(N173="zákl. přenesená",J173,0)</f>
        <v>0</v>
      </c>
      <c r="BH173" s="184">
        <f>IF(N173="sníž. přenesená",J173,0)</f>
        <v>0</v>
      </c>
      <c r="BI173" s="184">
        <f>IF(N173="nulová",J173,0)</f>
        <v>0</v>
      </c>
      <c r="BJ173" s="17" t="s">
        <v>74</v>
      </c>
      <c r="BK173" s="184">
        <f>ROUND(I173*H173,2)</f>
        <v>0</v>
      </c>
      <c r="BL173" s="17" t="s">
        <v>131</v>
      </c>
      <c r="BM173" s="183" t="s">
        <v>331</v>
      </c>
    </row>
    <row r="174" spans="1:65" s="2" customFormat="1" ht="11.25">
      <c r="A174" s="34"/>
      <c r="B174" s="35"/>
      <c r="C174" s="36"/>
      <c r="D174" s="185" t="s">
        <v>118</v>
      </c>
      <c r="E174" s="36"/>
      <c r="F174" s="186" t="s">
        <v>332</v>
      </c>
      <c r="G174" s="36"/>
      <c r="H174" s="36"/>
      <c r="I174" s="187"/>
      <c r="J174" s="36"/>
      <c r="K174" s="36"/>
      <c r="L174" s="39"/>
      <c r="M174" s="188"/>
      <c r="N174" s="189"/>
      <c r="O174" s="64"/>
      <c r="P174" s="64"/>
      <c r="Q174" s="64"/>
      <c r="R174" s="64"/>
      <c r="S174" s="64"/>
      <c r="T174" s="65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7" t="s">
        <v>118</v>
      </c>
      <c r="AU174" s="17" t="s">
        <v>79</v>
      </c>
    </row>
    <row r="175" spans="1:65" s="2" customFormat="1" ht="16.5" customHeight="1">
      <c r="A175" s="34"/>
      <c r="B175" s="35"/>
      <c r="C175" s="172" t="s">
        <v>333</v>
      </c>
      <c r="D175" s="172" t="s">
        <v>111</v>
      </c>
      <c r="E175" s="173" t="s">
        <v>334</v>
      </c>
      <c r="F175" s="174" t="s">
        <v>335</v>
      </c>
      <c r="G175" s="175" t="s">
        <v>180</v>
      </c>
      <c r="H175" s="176">
        <v>106.52</v>
      </c>
      <c r="I175" s="177"/>
      <c r="J175" s="178">
        <f>ROUND(I175*H175,2)</f>
        <v>0</v>
      </c>
      <c r="K175" s="174" t="s">
        <v>115</v>
      </c>
      <c r="L175" s="39"/>
      <c r="M175" s="179" t="s">
        <v>19</v>
      </c>
      <c r="N175" s="180" t="s">
        <v>40</v>
      </c>
      <c r="O175" s="64"/>
      <c r="P175" s="181">
        <f>O175*H175</f>
        <v>0</v>
      </c>
      <c r="Q175" s="181">
        <v>3.1E-4</v>
      </c>
      <c r="R175" s="181">
        <f>Q175*H175</f>
        <v>3.3021200000000001E-2</v>
      </c>
      <c r="S175" s="181">
        <v>0</v>
      </c>
      <c r="T175" s="182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83" t="s">
        <v>131</v>
      </c>
      <c r="AT175" s="183" t="s">
        <v>111</v>
      </c>
      <c r="AU175" s="183" t="s">
        <v>79</v>
      </c>
      <c r="AY175" s="17" t="s">
        <v>108</v>
      </c>
      <c r="BE175" s="184">
        <f>IF(N175="základní",J175,0)</f>
        <v>0</v>
      </c>
      <c r="BF175" s="184">
        <f>IF(N175="snížená",J175,0)</f>
        <v>0</v>
      </c>
      <c r="BG175" s="184">
        <f>IF(N175="zákl. přenesená",J175,0)</f>
        <v>0</v>
      </c>
      <c r="BH175" s="184">
        <f>IF(N175="sníž. přenesená",J175,0)</f>
        <v>0</v>
      </c>
      <c r="BI175" s="184">
        <f>IF(N175="nulová",J175,0)</f>
        <v>0</v>
      </c>
      <c r="BJ175" s="17" t="s">
        <v>74</v>
      </c>
      <c r="BK175" s="184">
        <f>ROUND(I175*H175,2)</f>
        <v>0</v>
      </c>
      <c r="BL175" s="17" t="s">
        <v>131</v>
      </c>
      <c r="BM175" s="183" t="s">
        <v>336</v>
      </c>
    </row>
    <row r="176" spans="1:65" s="2" customFormat="1" ht="11.25">
      <c r="A176" s="34"/>
      <c r="B176" s="35"/>
      <c r="C176" s="36"/>
      <c r="D176" s="185" t="s">
        <v>118</v>
      </c>
      <c r="E176" s="36"/>
      <c r="F176" s="186" t="s">
        <v>337</v>
      </c>
      <c r="G176" s="36"/>
      <c r="H176" s="36"/>
      <c r="I176" s="187"/>
      <c r="J176" s="36"/>
      <c r="K176" s="36"/>
      <c r="L176" s="39"/>
      <c r="M176" s="188"/>
      <c r="N176" s="189"/>
      <c r="O176" s="64"/>
      <c r="P176" s="64"/>
      <c r="Q176" s="64"/>
      <c r="R176" s="64"/>
      <c r="S176" s="64"/>
      <c r="T176" s="65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7" t="s">
        <v>118</v>
      </c>
      <c r="AU176" s="17" t="s">
        <v>79</v>
      </c>
    </row>
    <row r="177" spans="1:65" s="13" customFormat="1" ht="11.25">
      <c r="B177" s="196"/>
      <c r="C177" s="197"/>
      <c r="D177" s="190" t="s">
        <v>183</v>
      </c>
      <c r="E177" s="198" t="s">
        <v>19</v>
      </c>
      <c r="F177" s="199" t="s">
        <v>338</v>
      </c>
      <c r="G177" s="197"/>
      <c r="H177" s="200">
        <v>106.52</v>
      </c>
      <c r="I177" s="201"/>
      <c r="J177" s="197"/>
      <c r="K177" s="197"/>
      <c r="L177" s="202"/>
      <c r="M177" s="203"/>
      <c r="N177" s="204"/>
      <c r="O177" s="204"/>
      <c r="P177" s="204"/>
      <c r="Q177" s="204"/>
      <c r="R177" s="204"/>
      <c r="S177" s="204"/>
      <c r="T177" s="205"/>
      <c r="AT177" s="206" t="s">
        <v>183</v>
      </c>
      <c r="AU177" s="206" t="s">
        <v>79</v>
      </c>
      <c r="AV177" s="13" t="s">
        <v>79</v>
      </c>
      <c r="AW177" s="13" t="s">
        <v>31</v>
      </c>
      <c r="AX177" s="13" t="s">
        <v>74</v>
      </c>
      <c r="AY177" s="206" t="s">
        <v>108</v>
      </c>
    </row>
    <row r="178" spans="1:65" s="2" customFormat="1" ht="24.2" customHeight="1">
      <c r="A178" s="34"/>
      <c r="B178" s="35"/>
      <c r="C178" s="172" t="s">
        <v>339</v>
      </c>
      <c r="D178" s="172" t="s">
        <v>111</v>
      </c>
      <c r="E178" s="173" t="s">
        <v>340</v>
      </c>
      <c r="F178" s="174" t="s">
        <v>341</v>
      </c>
      <c r="G178" s="175" t="s">
        <v>180</v>
      </c>
      <c r="H178" s="176">
        <v>86.06</v>
      </c>
      <c r="I178" s="177"/>
      <c r="J178" s="178">
        <f>ROUND(I178*H178,2)</f>
        <v>0</v>
      </c>
      <c r="K178" s="174" t="s">
        <v>115</v>
      </c>
      <c r="L178" s="39"/>
      <c r="M178" s="179" t="s">
        <v>19</v>
      </c>
      <c r="N178" s="180" t="s">
        <v>40</v>
      </c>
      <c r="O178" s="64"/>
      <c r="P178" s="181">
        <f>O178*H178</f>
        <v>0</v>
      </c>
      <c r="Q178" s="181">
        <v>0.10373</v>
      </c>
      <c r="R178" s="181">
        <f>Q178*H178</f>
        <v>8.9270037999999996</v>
      </c>
      <c r="S178" s="181">
        <v>0</v>
      </c>
      <c r="T178" s="182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83" t="s">
        <v>131</v>
      </c>
      <c r="AT178" s="183" t="s">
        <v>111</v>
      </c>
      <c r="AU178" s="183" t="s">
        <v>79</v>
      </c>
      <c r="AY178" s="17" t="s">
        <v>108</v>
      </c>
      <c r="BE178" s="184">
        <f>IF(N178="základní",J178,0)</f>
        <v>0</v>
      </c>
      <c r="BF178" s="184">
        <f>IF(N178="snížená",J178,0)</f>
        <v>0</v>
      </c>
      <c r="BG178" s="184">
        <f>IF(N178="zákl. přenesená",J178,0)</f>
        <v>0</v>
      </c>
      <c r="BH178" s="184">
        <f>IF(N178="sníž. přenesená",J178,0)</f>
        <v>0</v>
      </c>
      <c r="BI178" s="184">
        <f>IF(N178="nulová",J178,0)</f>
        <v>0</v>
      </c>
      <c r="BJ178" s="17" t="s">
        <v>74</v>
      </c>
      <c r="BK178" s="184">
        <f>ROUND(I178*H178,2)</f>
        <v>0</v>
      </c>
      <c r="BL178" s="17" t="s">
        <v>131</v>
      </c>
      <c r="BM178" s="183" t="s">
        <v>342</v>
      </c>
    </row>
    <row r="179" spans="1:65" s="2" customFormat="1" ht="11.25">
      <c r="A179" s="34"/>
      <c r="B179" s="35"/>
      <c r="C179" s="36"/>
      <c r="D179" s="185" t="s">
        <v>118</v>
      </c>
      <c r="E179" s="36"/>
      <c r="F179" s="186" t="s">
        <v>343</v>
      </c>
      <c r="G179" s="36"/>
      <c r="H179" s="36"/>
      <c r="I179" s="187"/>
      <c r="J179" s="36"/>
      <c r="K179" s="36"/>
      <c r="L179" s="39"/>
      <c r="M179" s="188"/>
      <c r="N179" s="189"/>
      <c r="O179" s="64"/>
      <c r="P179" s="64"/>
      <c r="Q179" s="64"/>
      <c r="R179" s="64"/>
      <c r="S179" s="64"/>
      <c r="T179" s="65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7" t="s">
        <v>118</v>
      </c>
      <c r="AU179" s="17" t="s">
        <v>79</v>
      </c>
    </row>
    <row r="180" spans="1:65" s="2" customFormat="1" ht="24.2" customHeight="1">
      <c r="A180" s="34"/>
      <c r="B180" s="35"/>
      <c r="C180" s="172" t="s">
        <v>344</v>
      </c>
      <c r="D180" s="172" t="s">
        <v>111</v>
      </c>
      <c r="E180" s="173" t="s">
        <v>345</v>
      </c>
      <c r="F180" s="174" t="s">
        <v>346</v>
      </c>
      <c r="G180" s="175" t="s">
        <v>180</v>
      </c>
      <c r="H180" s="176">
        <v>33.445</v>
      </c>
      <c r="I180" s="177"/>
      <c r="J180" s="178">
        <f>ROUND(I180*H180,2)</f>
        <v>0</v>
      </c>
      <c r="K180" s="174" t="s">
        <v>115</v>
      </c>
      <c r="L180" s="39"/>
      <c r="M180" s="179" t="s">
        <v>19</v>
      </c>
      <c r="N180" s="180" t="s">
        <v>40</v>
      </c>
      <c r="O180" s="64"/>
      <c r="P180" s="181">
        <f>O180*H180</f>
        <v>0</v>
      </c>
      <c r="Q180" s="181">
        <v>0.61404000000000003</v>
      </c>
      <c r="R180" s="181">
        <f>Q180*H180</f>
        <v>20.5365678</v>
      </c>
      <c r="S180" s="181">
        <v>0</v>
      </c>
      <c r="T180" s="182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83" t="s">
        <v>131</v>
      </c>
      <c r="AT180" s="183" t="s">
        <v>111</v>
      </c>
      <c r="AU180" s="183" t="s">
        <v>79</v>
      </c>
      <c r="AY180" s="17" t="s">
        <v>108</v>
      </c>
      <c r="BE180" s="184">
        <f>IF(N180="základní",J180,0)</f>
        <v>0</v>
      </c>
      <c r="BF180" s="184">
        <f>IF(N180="snížená",J180,0)</f>
        <v>0</v>
      </c>
      <c r="BG180" s="184">
        <f>IF(N180="zákl. přenesená",J180,0)</f>
        <v>0</v>
      </c>
      <c r="BH180" s="184">
        <f>IF(N180="sníž. přenesená",J180,0)</f>
        <v>0</v>
      </c>
      <c r="BI180" s="184">
        <f>IF(N180="nulová",J180,0)</f>
        <v>0</v>
      </c>
      <c r="BJ180" s="17" t="s">
        <v>74</v>
      </c>
      <c r="BK180" s="184">
        <f>ROUND(I180*H180,2)</f>
        <v>0</v>
      </c>
      <c r="BL180" s="17" t="s">
        <v>131</v>
      </c>
      <c r="BM180" s="183" t="s">
        <v>347</v>
      </c>
    </row>
    <row r="181" spans="1:65" s="2" customFormat="1" ht="11.25">
      <c r="A181" s="34"/>
      <c r="B181" s="35"/>
      <c r="C181" s="36"/>
      <c r="D181" s="185" t="s">
        <v>118</v>
      </c>
      <c r="E181" s="36"/>
      <c r="F181" s="186" t="s">
        <v>348</v>
      </c>
      <c r="G181" s="36"/>
      <c r="H181" s="36"/>
      <c r="I181" s="187"/>
      <c r="J181" s="36"/>
      <c r="K181" s="36"/>
      <c r="L181" s="39"/>
      <c r="M181" s="188"/>
      <c r="N181" s="189"/>
      <c r="O181" s="64"/>
      <c r="P181" s="64"/>
      <c r="Q181" s="64"/>
      <c r="R181" s="64"/>
      <c r="S181" s="64"/>
      <c r="T181" s="65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7" t="s">
        <v>118</v>
      </c>
      <c r="AU181" s="17" t="s">
        <v>79</v>
      </c>
    </row>
    <row r="182" spans="1:65" s="2" customFormat="1" ht="39">
      <c r="A182" s="34"/>
      <c r="B182" s="35"/>
      <c r="C182" s="36"/>
      <c r="D182" s="190" t="s">
        <v>129</v>
      </c>
      <c r="E182" s="36"/>
      <c r="F182" s="191" t="s">
        <v>349</v>
      </c>
      <c r="G182" s="36"/>
      <c r="H182" s="36"/>
      <c r="I182" s="187"/>
      <c r="J182" s="36"/>
      <c r="K182" s="36"/>
      <c r="L182" s="39"/>
      <c r="M182" s="188"/>
      <c r="N182" s="189"/>
      <c r="O182" s="64"/>
      <c r="P182" s="64"/>
      <c r="Q182" s="64"/>
      <c r="R182" s="64"/>
      <c r="S182" s="64"/>
      <c r="T182" s="65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129</v>
      </c>
      <c r="AU182" s="17" t="s">
        <v>79</v>
      </c>
    </row>
    <row r="183" spans="1:65" s="13" customFormat="1" ht="11.25">
      <c r="B183" s="196"/>
      <c r="C183" s="197"/>
      <c r="D183" s="190" t="s">
        <v>183</v>
      </c>
      <c r="E183" s="198" t="s">
        <v>19</v>
      </c>
      <c r="F183" s="199" t="s">
        <v>350</v>
      </c>
      <c r="G183" s="197"/>
      <c r="H183" s="200">
        <v>33.445</v>
      </c>
      <c r="I183" s="201"/>
      <c r="J183" s="197"/>
      <c r="K183" s="197"/>
      <c r="L183" s="202"/>
      <c r="M183" s="203"/>
      <c r="N183" s="204"/>
      <c r="O183" s="204"/>
      <c r="P183" s="204"/>
      <c r="Q183" s="204"/>
      <c r="R183" s="204"/>
      <c r="S183" s="204"/>
      <c r="T183" s="205"/>
      <c r="AT183" s="206" t="s">
        <v>183</v>
      </c>
      <c r="AU183" s="206" t="s">
        <v>79</v>
      </c>
      <c r="AV183" s="13" t="s">
        <v>79</v>
      </c>
      <c r="AW183" s="13" t="s">
        <v>31</v>
      </c>
      <c r="AX183" s="13" t="s">
        <v>74</v>
      </c>
      <c r="AY183" s="206" t="s">
        <v>108</v>
      </c>
    </row>
    <row r="184" spans="1:65" s="2" customFormat="1" ht="24.2" customHeight="1">
      <c r="A184" s="34"/>
      <c r="B184" s="35"/>
      <c r="C184" s="172" t="s">
        <v>351</v>
      </c>
      <c r="D184" s="172" t="s">
        <v>111</v>
      </c>
      <c r="E184" s="173" t="s">
        <v>352</v>
      </c>
      <c r="F184" s="174" t="s">
        <v>353</v>
      </c>
      <c r="G184" s="175" t="s">
        <v>180</v>
      </c>
      <c r="H184" s="176">
        <v>33.435000000000002</v>
      </c>
      <c r="I184" s="177"/>
      <c r="J184" s="178">
        <f>ROUND(I184*H184,2)</f>
        <v>0</v>
      </c>
      <c r="K184" s="174" t="s">
        <v>115</v>
      </c>
      <c r="L184" s="39"/>
      <c r="M184" s="179" t="s">
        <v>19</v>
      </c>
      <c r="N184" s="180" t="s">
        <v>40</v>
      </c>
      <c r="O184" s="64"/>
      <c r="P184" s="181">
        <f>O184*H184</f>
        <v>0</v>
      </c>
      <c r="Q184" s="181">
        <v>5.3719999999999997E-2</v>
      </c>
      <c r="R184" s="181">
        <f>Q184*H184</f>
        <v>1.7961282000000001</v>
      </c>
      <c r="S184" s="181">
        <v>0</v>
      </c>
      <c r="T184" s="182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83" t="s">
        <v>131</v>
      </c>
      <c r="AT184" s="183" t="s">
        <v>111</v>
      </c>
      <c r="AU184" s="183" t="s">
        <v>79</v>
      </c>
      <c r="AY184" s="17" t="s">
        <v>108</v>
      </c>
      <c r="BE184" s="184">
        <f>IF(N184="základní",J184,0)</f>
        <v>0</v>
      </c>
      <c r="BF184" s="184">
        <f>IF(N184="snížená",J184,0)</f>
        <v>0</v>
      </c>
      <c r="BG184" s="184">
        <f>IF(N184="zákl. přenesená",J184,0)</f>
        <v>0</v>
      </c>
      <c r="BH184" s="184">
        <f>IF(N184="sníž. přenesená",J184,0)</f>
        <v>0</v>
      </c>
      <c r="BI184" s="184">
        <f>IF(N184="nulová",J184,0)</f>
        <v>0</v>
      </c>
      <c r="BJ184" s="17" t="s">
        <v>74</v>
      </c>
      <c r="BK184" s="184">
        <f>ROUND(I184*H184,2)</f>
        <v>0</v>
      </c>
      <c r="BL184" s="17" t="s">
        <v>131</v>
      </c>
      <c r="BM184" s="183" t="s">
        <v>354</v>
      </c>
    </row>
    <row r="185" spans="1:65" s="2" customFormat="1" ht="11.25">
      <c r="A185" s="34"/>
      <c r="B185" s="35"/>
      <c r="C185" s="36"/>
      <c r="D185" s="185" t="s">
        <v>118</v>
      </c>
      <c r="E185" s="36"/>
      <c r="F185" s="186" t="s">
        <v>355</v>
      </c>
      <c r="G185" s="36"/>
      <c r="H185" s="36"/>
      <c r="I185" s="187"/>
      <c r="J185" s="36"/>
      <c r="K185" s="36"/>
      <c r="L185" s="39"/>
      <c r="M185" s="188"/>
      <c r="N185" s="189"/>
      <c r="O185" s="64"/>
      <c r="P185" s="64"/>
      <c r="Q185" s="64"/>
      <c r="R185" s="64"/>
      <c r="S185" s="64"/>
      <c r="T185" s="65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7" t="s">
        <v>118</v>
      </c>
      <c r="AU185" s="17" t="s">
        <v>79</v>
      </c>
    </row>
    <row r="186" spans="1:65" s="12" customFormat="1" ht="22.9" customHeight="1">
      <c r="B186" s="156"/>
      <c r="C186" s="157"/>
      <c r="D186" s="158" t="s">
        <v>68</v>
      </c>
      <c r="E186" s="170" t="s">
        <v>152</v>
      </c>
      <c r="F186" s="170" t="s">
        <v>356</v>
      </c>
      <c r="G186" s="157"/>
      <c r="H186" s="157"/>
      <c r="I186" s="160"/>
      <c r="J186" s="171">
        <f>BK186</f>
        <v>0</v>
      </c>
      <c r="K186" s="157"/>
      <c r="L186" s="162"/>
      <c r="M186" s="163"/>
      <c r="N186" s="164"/>
      <c r="O186" s="164"/>
      <c r="P186" s="165">
        <f>SUM(P187:P199)</f>
        <v>0</v>
      </c>
      <c r="Q186" s="164"/>
      <c r="R186" s="165">
        <f>SUM(R187:R199)</f>
        <v>56.825934169999996</v>
      </c>
      <c r="S186" s="164"/>
      <c r="T186" s="166">
        <f>SUM(T187:T199)</f>
        <v>0</v>
      </c>
      <c r="AR186" s="167" t="s">
        <v>74</v>
      </c>
      <c r="AT186" s="168" t="s">
        <v>68</v>
      </c>
      <c r="AU186" s="168" t="s">
        <v>74</v>
      </c>
      <c r="AY186" s="167" t="s">
        <v>108</v>
      </c>
      <c r="BK186" s="169">
        <f>SUM(BK187:BK199)</f>
        <v>0</v>
      </c>
    </row>
    <row r="187" spans="1:65" s="2" customFormat="1" ht="24.2" customHeight="1">
      <c r="A187" s="34"/>
      <c r="B187" s="35"/>
      <c r="C187" s="172" t="s">
        <v>357</v>
      </c>
      <c r="D187" s="172" t="s">
        <v>111</v>
      </c>
      <c r="E187" s="173" t="s">
        <v>358</v>
      </c>
      <c r="F187" s="174" t="s">
        <v>359</v>
      </c>
      <c r="G187" s="175" t="s">
        <v>360</v>
      </c>
      <c r="H187" s="176">
        <v>1</v>
      </c>
      <c r="I187" s="177"/>
      <c r="J187" s="178">
        <f>ROUND(I187*H187,2)</f>
        <v>0</v>
      </c>
      <c r="K187" s="174" t="s">
        <v>115</v>
      </c>
      <c r="L187" s="39"/>
      <c r="M187" s="179" t="s">
        <v>19</v>
      </c>
      <c r="N187" s="180" t="s">
        <v>40</v>
      </c>
      <c r="O187" s="64"/>
      <c r="P187" s="181">
        <f>O187*H187</f>
        <v>0</v>
      </c>
      <c r="Q187" s="181">
        <v>0</v>
      </c>
      <c r="R187" s="181">
        <f>Q187*H187</f>
        <v>0</v>
      </c>
      <c r="S187" s="181">
        <v>0</v>
      </c>
      <c r="T187" s="182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83" t="s">
        <v>131</v>
      </c>
      <c r="AT187" s="183" t="s">
        <v>111</v>
      </c>
      <c r="AU187" s="183" t="s">
        <v>79</v>
      </c>
      <c r="AY187" s="17" t="s">
        <v>108</v>
      </c>
      <c r="BE187" s="184">
        <f>IF(N187="základní",J187,0)</f>
        <v>0</v>
      </c>
      <c r="BF187" s="184">
        <f>IF(N187="snížená",J187,0)</f>
        <v>0</v>
      </c>
      <c r="BG187" s="184">
        <f>IF(N187="zákl. přenesená",J187,0)</f>
        <v>0</v>
      </c>
      <c r="BH187" s="184">
        <f>IF(N187="sníž. přenesená",J187,0)</f>
        <v>0</v>
      </c>
      <c r="BI187" s="184">
        <f>IF(N187="nulová",J187,0)</f>
        <v>0</v>
      </c>
      <c r="BJ187" s="17" t="s">
        <v>74</v>
      </c>
      <c r="BK187" s="184">
        <f>ROUND(I187*H187,2)</f>
        <v>0</v>
      </c>
      <c r="BL187" s="17" t="s">
        <v>131</v>
      </c>
      <c r="BM187" s="183" t="s">
        <v>361</v>
      </c>
    </row>
    <row r="188" spans="1:65" s="2" customFormat="1" ht="11.25">
      <c r="A188" s="34"/>
      <c r="B188" s="35"/>
      <c r="C188" s="36"/>
      <c r="D188" s="185" t="s">
        <v>118</v>
      </c>
      <c r="E188" s="36"/>
      <c r="F188" s="186" t="s">
        <v>362</v>
      </c>
      <c r="G188" s="36"/>
      <c r="H188" s="36"/>
      <c r="I188" s="187"/>
      <c r="J188" s="36"/>
      <c r="K188" s="36"/>
      <c r="L188" s="39"/>
      <c r="M188" s="188"/>
      <c r="N188" s="189"/>
      <c r="O188" s="64"/>
      <c r="P188" s="64"/>
      <c r="Q188" s="64"/>
      <c r="R188" s="64"/>
      <c r="S188" s="64"/>
      <c r="T188" s="65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7" t="s">
        <v>118</v>
      </c>
      <c r="AU188" s="17" t="s">
        <v>79</v>
      </c>
    </row>
    <row r="189" spans="1:65" s="2" customFormat="1" ht="29.25">
      <c r="A189" s="34"/>
      <c r="B189" s="35"/>
      <c r="C189" s="36"/>
      <c r="D189" s="190" t="s">
        <v>129</v>
      </c>
      <c r="E189" s="36"/>
      <c r="F189" s="191" t="s">
        <v>363</v>
      </c>
      <c r="G189" s="36"/>
      <c r="H189" s="36"/>
      <c r="I189" s="187"/>
      <c r="J189" s="36"/>
      <c r="K189" s="36"/>
      <c r="L189" s="39"/>
      <c r="M189" s="188"/>
      <c r="N189" s="189"/>
      <c r="O189" s="64"/>
      <c r="P189" s="64"/>
      <c r="Q189" s="64"/>
      <c r="R189" s="64"/>
      <c r="S189" s="64"/>
      <c r="T189" s="65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7" t="s">
        <v>129</v>
      </c>
      <c r="AU189" s="17" t="s">
        <v>79</v>
      </c>
    </row>
    <row r="190" spans="1:65" s="2" customFormat="1" ht="16.5" customHeight="1">
      <c r="A190" s="34"/>
      <c r="B190" s="35"/>
      <c r="C190" s="172" t="s">
        <v>364</v>
      </c>
      <c r="D190" s="172" t="s">
        <v>111</v>
      </c>
      <c r="E190" s="173" t="s">
        <v>365</v>
      </c>
      <c r="F190" s="174" t="s">
        <v>366</v>
      </c>
      <c r="G190" s="175" t="s">
        <v>360</v>
      </c>
      <c r="H190" s="176">
        <v>1</v>
      </c>
      <c r="I190" s="177"/>
      <c r="J190" s="178">
        <f>ROUND(I190*H190,2)</f>
        <v>0</v>
      </c>
      <c r="K190" s="174" t="s">
        <v>115</v>
      </c>
      <c r="L190" s="39"/>
      <c r="M190" s="179" t="s">
        <v>19</v>
      </c>
      <c r="N190" s="180" t="s">
        <v>40</v>
      </c>
      <c r="O190" s="64"/>
      <c r="P190" s="181">
        <f>O190*H190</f>
        <v>0</v>
      </c>
      <c r="Q190" s="181">
        <v>2.8552</v>
      </c>
      <c r="R190" s="181">
        <f>Q190*H190</f>
        <v>2.8552</v>
      </c>
      <c r="S190" s="181">
        <v>0</v>
      </c>
      <c r="T190" s="182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83" t="s">
        <v>131</v>
      </c>
      <c r="AT190" s="183" t="s">
        <v>111</v>
      </c>
      <c r="AU190" s="183" t="s">
        <v>79</v>
      </c>
      <c r="AY190" s="17" t="s">
        <v>108</v>
      </c>
      <c r="BE190" s="184">
        <f>IF(N190="základní",J190,0)</f>
        <v>0</v>
      </c>
      <c r="BF190" s="184">
        <f>IF(N190="snížená",J190,0)</f>
        <v>0</v>
      </c>
      <c r="BG190" s="184">
        <f>IF(N190="zákl. přenesená",J190,0)</f>
        <v>0</v>
      </c>
      <c r="BH190" s="184">
        <f>IF(N190="sníž. přenesená",J190,0)</f>
        <v>0</v>
      </c>
      <c r="BI190" s="184">
        <f>IF(N190="nulová",J190,0)</f>
        <v>0</v>
      </c>
      <c r="BJ190" s="17" t="s">
        <v>74</v>
      </c>
      <c r="BK190" s="184">
        <f>ROUND(I190*H190,2)</f>
        <v>0</v>
      </c>
      <c r="BL190" s="17" t="s">
        <v>131</v>
      </c>
      <c r="BM190" s="183" t="s">
        <v>367</v>
      </c>
    </row>
    <row r="191" spans="1:65" s="2" customFormat="1" ht="11.25">
      <c r="A191" s="34"/>
      <c r="B191" s="35"/>
      <c r="C191" s="36"/>
      <c r="D191" s="185" t="s">
        <v>118</v>
      </c>
      <c r="E191" s="36"/>
      <c r="F191" s="186" t="s">
        <v>368</v>
      </c>
      <c r="G191" s="36"/>
      <c r="H191" s="36"/>
      <c r="I191" s="187"/>
      <c r="J191" s="36"/>
      <c r="K191" s="36"/>
      <c r="L191" s="39"/>
      <c r="M191" s="188"/>
      <c r="N191" s="189"/>
      <c r="O191" s="64"/>
      <c r="P191" s="64"/>
      <c r="Q191" s="64"/>
      <c r="R191" s="64"/>
      <c r="S191" s="64"/>
      <c r="T191" s="65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7" t="s">
        <v>118</v>
      </c>
      <c r="AU191" s="17" t="s">
        <v>79</v>
      </c>
    </row>
    <row r="192" spans="1:65" s="2" customFormat="1" ht="16.5" customHeight="1">
      <c r="A192" s="34"/>
      <c r="B192" s="35"/>
      <c r="C192" s="207" t="s">
        <v>369</v>
      </c>
      <c r="D192" s="207" t="s">
        <v>238</v>
      </c>
      <c r="E192" s="208" t="s">
        <v>370</v>
      </c>
      <c r="F192" s="209" t="s">
        <v>371</v>
      </c>
      <c r="G192" s="210" t="s">
        <v>155</v>
      </c>
      <c r="H192" s="211">
        <v>1</v>
      </c>
      <c r="I192" s="212"/>
      <c r="J192" s="213">
        <f>ROUND(I192*H192,2)</f>
        <v>0</v>
      </c>
      <c r="K192" s="209" t="s">
        <v>115</v>
      </c>
      <c r="L192" s="214"/>
      <c r="M192" s="215" t="s">
        <v>19</v>
      </c>
      <c r="N192" s="216" t="s">
        <v>40</v>
      </c>
      <c r="O192" s="64"/>
      <c r="P192" s="181">
        <f>O192*H192</f>
        <v>0</v>
      </c>
      <c r="Q192" s="181">
        <v>0</v>
      </c>
      <c r="R192" s="181">
        <f>Q192*H192</f>
        <v>0</v>
      </c>
      <c r="S192" s="181">
        <v>0</v>
      </c>
      <c r="T192" s="182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83" t="s">
        <v>152</v>
      </c>
      <c r="AT192" s="183" t="s">
        <v>238</v>
      </c>
      <c r="AU192" s="183" t="s">
        <v>79</v>
      </c>
      <c r="AY192" s="17" t="s">
        <v>108</v>
      </c>
      <c r="BE192" s="184">
        <f>IF(N192="základní",J192,0)</f>
        <v>0</v>
      </c>
      <c r="BF192" s="184">
        <f>IF(N192="snížená",J192,0)</f>
        <v>0</v>
      </c>
      <c r="BG192" s="184">
        <f>IF(N192="zákl. přenesená",J192,0)</f>
        <v>0</v>
      </c>
      <c r="BH192" s="184">
        <f>IF(N192="sníž. přenesená",J192,0)</f>
        <v>0</v>
      </c>
      <c r="BI192" s="184">
        <f>IF(N192="nulová",J192,0)</f>
        <v>0</v>
      </c>
      <c r="BJ192" s="17" t="s">
        <v>74</v>
      </c>
      <c r="BK192" s="184">
        <f>ROUND(I192*H192,2)</f>
        <v>0</v>
      </c>
      <c r="BL192" s="17" t="s">
        <v>131</v>
      </c>
      <c r="BM192" s="183" t="s">
        <v>372</v>
      </c>
    </row>
    <row r="193" spans="1:65" s="2" customFormat="1" ht="16.5" customHeight="1">
      <c r="A193" s="34"/>
      <c r="B193" s="35"/>
      <c r="C193" s="207" t="s">
        <v>373</v>
      </c>
      <c r="D193" s="207" t="s">
        <v>238</v>
      </c>
      <c r="E193" s="208" t="s">
        <v>374</v>
      </c>
      <c r="F193" s="209" t="s">
        <v>375</v>
      </c>
      <c r="G193" s="210" t="s">
        <v>155</v>
      </c>
      <c r="H193" s="211">
        <v>2</v>
      </c>
      <c r="I193" s="212"/>
      <c r="J193" s="213">
        <f>ROUND(I193*H193,2)</f>
        <v>0</v>
      </c>
      <c r="K193" s="209" t="s">
        <v>115</v>
      </c>
      <c r="L193" s="214"/>
      <c r="M193" s="215" t="s">
        <v>19</v>
      </c>
      <c r="N193" s="216" t="s">
        <v>40</v>
      </c>
      <c r="O193" s="64"/>
      <c r="P193" s="181">
        <f>O193*H193</f>
        <v>0</v>
      </c>
      <c r="Q193" s="181">
        <v>0</v>
      </c>
      <c r="R193" s="181">
        <f>Q193*H193</f>
        <v>0</v>
      </c>
      <c r="S193" s="181">
        <v>0</v>
      </c>
      <c r="T193" s="182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83" t="s">
        <v>152</v>
      </c>
      <c r="AT193" s="183" t="s">
        <v>238</v>
      </c>
      <c r="AU193" s="183" t="s">
        <v>79</v>
      </c>
      <c r="AY193" s="17" t="s">
        <v>108</v>
      </c>
      <c r="BE193" s="184">
        <f>IF(N193="základní",J193,0)</f>
        <v>0</v>
      </c>
      <c r="BF193" s="184">
        <f>IF(N193="snížená",J193,0)</f>
        <v>0</v>
      </c>
      <c r="BG193" s="184">
        <f>IF(N193="zákl. přenesená",J193,0)</f>
        <v>0</v>
      </c>
      <c r="BH193" s="184">
        <f>IF(N193="sníž. přenesená",J193,0)</f>
        <v>0</v>
      </c>
      <c r="BI193" s="184">
        <f>IF(N193="nulová",J193,0)</f>
        <v>0</v>
      </c>
      <c r="BJ193" s="17" t="s">
        <v>74</v>
      </c>
      <c r="BK193" s="184">
        <f>ROUND(I193*H193,2)</f>
        <v>0</v>
      </c>
      <c r="BL193" s="17" t="s">
        <v>131</v>
      </c>
      <c r="BM193" s="183" t="s">
        <v>376</v>
      </c>
    </row>
    <row r="194" spans="1:65" s="2" customFormat="1" ht="16.5" customHeight="1">
      <c r="A194" s="34"/>
      <c r="B194" s="35"/>
      <c r="C194" s="207" t="s">
        <v>377</v>
      </c>
      <c r="D194" s="207" t="s">
        <v>238</v>
      </c>
      <c r="E194" s="208" t="s">
        <v>378</v>
      </c>
      <c r="F194" s="209" t="s">
        <v>379</v>
      </c>
      <c r="G194" s="210" t="s">
        <v>155</v>
      </c>
      <c r="H194" s="211">
        <v>2</v>
      </c>
      <c r="I194" s="212"/>
      <c r="J194" s="213">
        <f>ROUND(I194*H194,2)</f>
        <v>0</v>
      </c>
      <c r="K194" s="209" t="s">
        <v>115</v>
      </c>
      <c r="L194" s="214"/>
      <c r="M194" s="215" t="s">
        <v>19</v>
      </c>
      <c r="N194" s="216" t="s">
        <v>40</v>
      </c>
      <c r="O194" s="64"/>
      <c r="P194" s="181">
        <f>O194*H194</f>
        <v>0</v>
      </c>
      <c r="Q194" s="181">
        <v>0</v>
      </c>
      <c r="R194" s="181">
        <f>Q194*H194</f>
        <v>0</v>
      </c>
      <c r="S194" s="181">
        <v>0</v>
      </c>
      <c r="T194" s="182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83" t="s">
        <v>152</v>
      </c>
      <c r="AT194" s="183" t="s">
        <v>238</v>
      </c>
      <c r="AU194" s="183" t="s">
        <v>79</v>
      </c>
      <c r="AY194" s="17" t="s">
        <v>108</v>
      </c>
      <c r="BE194" s="184">
        <f>IF(N194="základní",J194,0)</f>
        <v>0</v>
      </c>
      <c r="BF194" s="184">
        <f>IF(N194="snížená",J194,0)</f>
        <v>0</v>
      </c>
      <c r="BG194" s="184">
        <f>IF(N194="zákl. přenesená",J194,0)</f>
        <v>0</v>
      </c>
      <c r="BH194" s="184">
        <f>IF(N194="sníž. přenesená",J194,0)</f>
        <v>0</v>
      </c>
      <c r="BI194" s="184">
        <f>IF(N194="nulová",J194,0)</f>
        <v>0</v>
      </c>
      <c r="BJ194" s="17" t="s">
        <v>74</v>
      </c>
      <c r="BK194" s="184">
        <f>ROUND(I194*H194,2)</f>
        <v>0</v>
      </c>
      <c r="BL194" s="17" t="s">
        <v>131</v>
      </c>
      <c r="BM194" s="183" t="s">
        <v>380</v>
      </c>
    </row>
    <row r="195" spans="1:65" s="2" customFormat="1" ht="16.5" customHeight="1">
      <c r="A195" s="34"/>
      <c r="B195" s="35"/>
      <c r="C195" s="172" t="s">
        <v>381</v>
      </c>
      <c r="D195" s="172" t="s">
        <v>111</v>
      </c>
      <c r="E195" s="173" t="s">
        <v>382</v>
      </c>
      <c r="F195" s="174" t="s">
        <v>383</v>
      </c>
      <c r="G195" s="175" t="s">
        <v>191</v>
      </c>
      <c r="H195" s="176">
        <v>21.491</v>
      </c>
      <c r="I195" s="177"/>
      <c r="J195" s="178">
        <f>ROUND(I195*H195,2)</f>
        <v>0</v>
      </c>
      <c r="K195" s="174" t="s">
        <v>115</v>
      </c>
      <c r="L195" s="39"/>
      <c r="M195" s="179" t="s">
        <v>19</v>
      </c>
      <c r="N195" s="180" t="s">
        <v>40</v>
      </c>
      <c r="O195" s="64"/>
      <c r="P195" s="181">
        <f>O195*H195</f>
        <v>0</v>
      </c>
      <c r="Q195" s="181">
        <v>2.5018699999999998</v>
      </c>
      <c r="R195" s="181">
        <f>Q195*H195</f>
        <v>53.767688169999992</v>
      </c>
      <c r="S195" s="181">
        <v>0</v>
      </c>
      <c r="T195" s="182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83" t="s">
        <v>131</v>
      </c>
      <c r="AT195" s="183" t="s">
        <v>111</v>
      </c>
      <c r="AU195" s="183" t="s">
        <v>79</v>
      </c>
      <c r="AY195" s="17" t="s">
        <v>108</v>
      </c>
      <c r="BE195" s="184">
        <f>IF(N195="základní",J195,0)</f>
        <v>0</v>
      </c>
      <c r="BF195" s="184">
        <f>IF(N195="snížená",J195,0)</f>
        <v>0</v>
      </c>
      <c r="BG195" s="184">
        <f>IF(N195="zákl. přenesená",J195,0)</f>
        <v>0</v>
      </c>
      <c r="BH195" s="184">
        <f>IF(N195="sníž. přenesená",J195,0)</f>
        <v>0</v>
      </c>
      <c r="BI195" s="184">
        <f>IF(N195="nulová",J195,0)</f>
        <v>0</v>
      </c>
      <c r="BJ195" s="17" t="s">
        <v>74</v>
      </c>
      <c r="BK195" s="184">
        <f>ROUND(I195*H195,2)</f>
        <v>0</v>
      </c>
      <c r="BL195" s="17" t="s">
        <v>131</v>
      </c>
      <c r="BM195" s="183" t="s">
        <v>384</v>
      </c>
    </row>
    <row r="196" spans="1:65" s="2" customFormat="1" ht="11.25">
      <c r="A196" s="34"/>
      <c r="B196" s="35"/>
      <c r="C196" s="36"/>
      <c r="D196" s="185" t="s">
        <v>118</v>
      </c>
      <c r="E196" s="36"/>
      <c r="F196" s="186" t="s">
        <v>385</v>
      </c>
      <c r="G196" s="36"/>
      <c r="H196" s="36"/>
      <c r="I196" s="187"/>
      <c r="J196" s="36"/>
      <c r="K196" s="36"/>
      <c r="L196" s="39"/>
      <c r="M196" s="188"/>
      <c r="N196" s="189"/>
      <c r="O196" s="64"/>
      <c r="P196" s="64"/>
      <c r="Q196" s="64"/>
      <c r="R196" s="64"/>
      <c r="S196" s="64"/>
      <c r="T196" s="65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7" t="s">
        <v>118</v>
      </c>
      <c r="AU196" s="17" t="s">
        <v>79</v>
      </c>
    </row>
    <row r="197" spans="1:65" s="13" customFormat="1" ht="11.25">
      <c r="B197" s="196"/>
      <c r="C197" s="197"/>
      <c r="D197" s="190" t="s">
        <v>183</v>
      </c>
      <c r="E197" s="198" t="s">
        <v>19</v>
      </c>
      <c r="F197" s="199" t="s">
        <v>386</v>
      </c>
      <c r="G197" s="197"/>
      <c r="H197" s="200">
        <v>21.491</v>
      </c>
      <c r="I197" s="201"/>
      <c r="J197" s="197"/>
      <c r="K197" s="197"/>
      <c r="L197" s="202"/>
      <c r="M197" s="203"/>
      <c r="N197" s="204"/>
      <c r="O197" s="204"/>
      <c r="P197" s="204"/>
      <c r="Q197" s="204"/>
      <c r="R197" s="204"/>
      <c r="S197" s="204"/>
      <c r="T197" s="205"/>
      <c r="AT197" s="206" t="s">
        <v>183</v>
      </c>
      <c r="AU197" s="206" t="s">
        <v>79</v>
      </c>
      <c r="AV197" s="13" t="s">
        <v>79</v>
      </c>
      <c r="AW197" s="13" t="s">
        <v>31</v>
      </c>
      <c r="AX197" s="13" t="s">
        <v>74</v>
      </c>
      <c r="AY197" s="206" t="s">
        <v>108</v>
      </c>
    </row>
    <row r="198" spans="1:65" s="2" customFormat="1" ht="16.5" customHeight="1">
      <c r="A198" s="34"/>
      <c r="B198" s="35"/>
      <c r="C198" s="207" t="s">
        <v>387</v>
      </c>
      <c r="D198" s="207" t="s">
        <v>238</v>
      </c>
      <c r="E198" s="208" t="s">
        <v>388</v>
      </c>
      <c r="F198" s="209" t="s">
        <v>389</v>
      </c>
      <c r="G198" s="210" t="s">
        <v>180</v>
      </c>
      <c r="H198" s="211">
        <v>25.8</v>
      </c>
      <c r="I198" s="212"/>
      <c r="J198" s="213">
        <f>ROUND(I198*H198,2)</f>
        <v>0</v>
      </c>
      <c r="K198" s="209" t="s">
        <v>115</v>
      </c>
      <c r="L198" s="214"/>
      <c r="M198" s="215" t="s">
        <v>19</v>
      </c>
      <c r="N198" s="216" t="s">
        <v>40</v>
      </c>
      <c r="O198" s="64"/>
      <c r="P198" s="181">
        <f>O198*H198</f>
        <v>0</v>
      </c>
      <c r="Q198" s="181">
        <v>7.8700000000000003E-3</v>
      </c>
      <c r="R198" s="181">
        <f>Q198*H198</f>
        <v>0.203046</v>
      </c>
      <c r="S198" s="181">
        <v>0</v>
      </c>
      <c r="T198" s="182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83" t="s">
        <v>152</v>
      </c>
      <c r="AT198" s="183" t="s">
        <v>238</v>
      </c>
      <c r="AU198" s="183" t="s">
        <v>79</v>
      </c>
      <c r="AY198" s="17" t="s">
        <v>108</v>
      </c>
      <c r="BE198" s="184">
        <f>IF(N198="základní",J198,0)</f>
        <v>0</v>
      </c>
      <c r="BF198" s="184">
        <f>IF(N198="snížená",J198,0)</f>
        <v>0</v>
      </c>
      <c r="BG198" s="184">
        <f>IF(N198="zákl. přenesená",J198,0)</f>
        <v>0</v>
      </c>
      <c r="BH198" s="184">
        <f>IF(N198="sníž. přenesená",J198,0)</f>
        <v>0</v>
      </c>
      <c r="BI198" s="184">
        <f>IF(N198="nulová",J198,0)</f>
        <v>0</v>
      </c>
      <c r="BJ198" s="17" t="s">
        <v>74</v>
      </c>
      <c r="BK198" s="184">
        <f>ROUND(I198*H198,2)</f>
        <v>0</v>
      </c>
      <c r="BL198" s="17" t="s">
        <v>131</v>
      </c>
      <c r="BM198" s="183" t="s">
        <v>390</v>
      </c>
    </row>
    <row r="199" spans="1:65" s="13" customFormat="1" ht="11.25">
      <c r="B199" s="196"/>
      <c r="C199" s="197"/>
      <c r="D199" s="190" t="s">
        <v>183</v>
      </c>
      <c r="E199" s="198" t="s">
        <v>19</v>
      </c>
      <c r="F199" s="199" t="s">
        <v>391</v>
      </c>
      <c r="G199" s="197"/>
      <c r="H199" s="200">
        <v>25.8</v>
      </c>
      <c r="I199" s="201"/>
      <c r="J199" s="197"/>
      <c r="K199" s="197"/>
      <c r="L199" s="202"/>
      <c r="M199" s="203"/>
      <c r="N199" s="204"/>
      <c r="O199" s="204"/>
      <c r="P199" s="204"/>
      <c r="Q199" s="204"/>
      <c r="R199" s="204"/>
      <c r="S199" s="204"/>
      <c r="T199" s="205"/>
      <c r="AT199" s="206" t="s">
        <v>183</v>
      </c>
      <c r="AU199" s="206" t="s">
        <v>79</v>
      </c>
      <c r="AV199" s="13" t="s">
        <v>79</v>
      </c>
      <c r="AW199" s="13" t="s">
        <v>31</v>
      </c>
      <c r="AX199" s="13" t="s">
        <v>74</v>
      </c>
      <c r="AY199" s="206" t="s">
        <v>108</v>
      </c>
    </row>
    <row r="200" spans="1:65" s="12" customFormat="1" ht="22.9" customHeight="1">
      <c r="B200" s="156"/>
      <c r="C200" s="157"/>
      <c r="D200" s="158" t="s">
        <v>68</v>
      </c>
      <c r="E200" s="170" t="s">
        <v>160</v>
      </c>
      <c r="F200" s="170" t="s">
        <v>392</v>
      </c>
      <c r="G200" s="157"/>
      <c r="H200" s="157"/>
      <c r="I200" s="160"/>
      <c r="J200" s="171">
        <f>BK200</f>
        <v>0</v>
      </c>
      <c r="K200" s="157"/>
      <c r="L200" s="162"/>
      <c r="M200" s="163"/>
      <c r="N200" s="164"/>
      <c r="O200" s="164"/>
      <c r="P200" s="165">
        <f>SUM(P201:P218)</f>
        <v>0</v>
      </c>
      <c r="Q200" s="164"/>
      <c r="R200" s="165">
        <f>SUM(R201:R218)</f>
        <v>54.04974</v>
      </c>
      <c r="S200" s="164"/>
      <c r="T200" s="166">
        <f>SUM(T201:T218)</f>
        <v>4.2240000000000002</v>
      </c>
      <c r="AR200" s="167" t="s">
        <v>74</v>
      </c>
      <c r="AT200" s="168" t="s">
        <v>68</v>
      </c>
      <c r="AU200" s="168" t="s">
        <v>74</v>
      </c>
      <c r="AY200" s="167" t="s">
        <v>108</v>
      </c>
      <c r="BK200" s="169">
        <f>SUM(BK201:BK218)</f>
        <v>0</v>
      </c>
    </row>
    <row r="201" spans="1:65" s="2" customFormat="1" ht="21.75" customHeight="1">
      <c r="A201" s="34"/>
      <c r="B201" s="35"/>
      <c r="C201" s="172" t="s">
        <v>393</v>
      </c>
      <c r="D201" s="172" t="s">
        <v>111</v>
      </c>
      <c r="E201" s="173" t="s">
        <v>394</v>
      </c>
      <c r="F201" s="174" t="s">
        <v>395</v>
      </c>
      <c r="G201" s="175" t="s">
        <v>360</v>
      </c>
      <c r="H201" s="176">
        <v>2</v>
      </c>
      <c r="I201" s="177"/>
      <c r="J201" s="178">
        <f>ROUND(I201*H201,2)</f>
        <v>0</v>
      </c>
      <c r="K201" s="174" t="s">
        <v>115</v>
      </c>
      <c r="L201" s="39"/>
      <c r="M201" s="179" t="s">
        <v>19</v>
      </c>
      <c r="N201" s="180" t="s">
        <v>40</v>
      </c>
      <c r="O201" s="64"/>
      <c r="P201" s="181">
        <f>O201*H201</f>
        <v>0</v>
      </c>
      <c r="Q201" s="181">
        <v>0</v>
      </c>
      <c r="R201" s="181">
        <f>Q201*H201</f>
        <v>0</v>
      </c>
      <c r="S201" s="181">
        <v>0</v>
      </c>
      <c r="T201" s="182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83" t="s">
        <v>131</v>
      </c>
      <c r="AT201" s="183" t="s">
        <v>111</v>
      </c>
      <c r="AU201" s="183" t="s">
        <v>79</v>
      </c>
      <c r="AY201" s="17" t="s">
        <v>108</v>
      </c>
      <c r="BE201" s="184">
        <f>IF(N201="základní",J201,0)</f>
        <v>0</v>
      </c>
      <c r="BF201" s="184">
        <f>IF(N201="snížená",J201,0)</f>
        <v>0</v>
      </c>
      <c r="BG201" s="184">
        <f>IF(N201="zákl. přenesená",J201,0)</f>
        <v>0</v>
      </c>
      <c r="BH201" s="184">
        <f>IF(N201="sníž. přenesená",J201,0)</f>
        <v>0</v>
      </c>
      <c r="BI201" s="184">
        <f>IF(N201="nulová",J201,0)</f>
        <v>0</v>
      </c>
      <c r="BJ201" s="17" t="s">
        <v>74</v>
      </c>
      <c r="BK201" s="184">
        <f>ROUND(I201*H201,2)</f>
        <v>0</v>
      </c>
      <c r="BL201" s="17" t="s">
        <v>131</v>
      </c>
      <c r="BM201" s="183" t="s">
        <v>396</v>
      </c>
    </row>
    <row r="202" spans="1:65" s="2" customFormat="1" ht="11.25">
      <c r="A202" s="34"/>
      <c r="B202" s="35"/>
      <c r="C202" s="36"/>
      <c r="D202" s="185" t="s">
        <v>118</v>
      </c>
      <c r="E202" s="36"/>
      <c r="F202" s="186" t="s">
        <v>397</v>
      </c>
      <c r="G202" s="36"/>
      <c r="H202" s="36"/>
      <c r="I202" s="187"/>
      <c r="J202" s="36"/>
      <c r="K202" s="36"/>
      <c r="L202" s="39"/>
      <c r="M202" s="188"/>
      <c r="N202" s="189"/>
      <c r="O202" s="64"/>
      <c r="P202" s="64"/>
      <c r="Q202" s="64"/>
      <c r="R202" s="64"/>
      <c r="S202" s="64"/>
      <c r="T202" s="65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7" t="s">
        <v>118</v>
      </c>
      <c r="AU202" s="17" t="s">
        <v>79</v>
      </c>
    </row>
    <row r="203" spans="1:65" s="2" customFormat="1" ht="16.5" customHeight="1">
      <c r="A203" s="34"/>
      <c r="B203" s="35"/>
      <c r="C203" s="207" t="s">
        <v>398</v>
      </c>
      <c r="D203" s="207" t="s">
        <v>238</v>
      </c>
      <c r="E203" s="208" t="s">
        <v>399</v>
      </c>
      <c r="F203" s="209" t="s">
        <v>400</v>
      </c>
      <c r="G203" s="210" t="s">
        <v>360</v>
      </c>
      <c r="H203" s="211">
        <v>2</v>
      </c>
      <c r="I203" s="212"/>
      <c r="J203" s="213">
        <f>ROUND(I203*H203,2)</f>
        <v>0</v>
      </c>
      <c r="K203" s="209" t="s">
        <v>115</v>
      </c>
      <c r="L203" s="214"/>
      <c r="M203" s="215" t="s">
        <v>19</v>
      </c>
      <c r="N203" s="216" t="s">
        <v>40</v>
      </c>
      <c r="O203" s="64"/>
      <c r="P203" s="181">
        <f>O203*H203</f>
        <v>0</v>
      </c>
      <c r="Q203" s="181">
        <v>2.0999999999999999E-3</v>
      </c>
      <c r="R203" s="181">
        <f>Q203*H203</f>
        <v>4.1999999999999997E-3</v>
      </c>
      <c r="S203" s="181">
        <v>0</v>
      </c>
      <c r="T203" s="182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83" t="s">
        <v>152</v>
      </c>
      <c r="AT203" s="183" t="s">
        <v>238</v>
      </c>
      <c r="AU203" s="183" t="s">
        <v>79</v>
      </c>
      <c r="AY203" s="17" t="s">
        <v>108</v>
      </c>
      <c r="BE203" s="184">
        <f>IF(N203="základní",J203,0)</f>
        <v>0</v>
      </c>
      <c r="BF203" s="184">
        <f>IF(N203="snížená",J203,0)</f>
        <v>0</v>
      </c>
      <c r="BG203" s="184">
        <f>IF(N203="zákl. přenesená",J203,0)</f>
        <v>0</v>
      </c>
      <c r="BH203" s="184">
        <f>IF(N203="sníž. přenesená",J203,0)</f>
        <v>0</v>
      </c>
      <c r="BI203" s="184">
        <f>IF(N203="nulová",J203,0)</f>
        <v>0</v>
      </c>
      <c r="BJ203" s="17" t="s">
        <v>74</v>
      </c>
      <c r="BK203" s="184">
        <f>ROUND(I203*H203,2)</f>
        <v>0</v>
      </c>
      <c r="BL203" s="17" t="s">
        <v>131</v>
      </c>
      <c r="BM203" s="183" t="s">
        <v>401</v>
      </c>
    </row>
    <row r="204" spans="1:65" s="2" customFormat="1" ht="21.75" customHeight="1">
      <c r="A204" s="34"/>
      <c r="B204" s="35"/>
      <c r="C204" s="172" t="s">
        <v>402</v>
      </c>
      <c r="D204" s="172" t="s">
        <v>111</v>
      </c>
      <c r="E204" s="173" t="s">
        <v>403</v>
      </c>
      <c r="F204" s="174" t="s">
        <v>404</v>
      </c>
      <c r="G204" s="175" t="s">
        <v>360</v>
      </c>
      <c r="H204" s="176">
        <v>1</v>
      </c>
      <c r="I204" s="177"/>
      <c r="J204" s="178">
        <f>ROUND(I204*H204,2)</f>
        <v>0</v>
      </c>
      <c r="K204" s="174" t="s">
        <v>115</v>
      </c>
      <c r="L204" s="39"/>
      <c r="M204" s="179" t="s">
        <v>19</v>
      </c>
      <c r="N204" s="180" t="s">
        <v>40</v>
      </c>
      <c r="O204" s="64"/>
      <c r="P204" s="181">
        <f>O204*H204</f>
        <v>0</v>
      </c>
      <c r="Q204" s="181">
        <v>16.75142</v>
      </c>
      <c r="R204" s="181">
        <f>Q204*H204</f>
        <v>16.75142</v>
      </c>
      <c r="S204" s="181">
        <v>0</v>
      </c>
      <c r="T204" s="182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83" t="s">
        <v>131</v>
      </c>
      <c r="AT204" s="183" t="s">
        <v>111</v>
      </c>
      <c r="AU204" s="183" t="s">
        <v>79</v>
      </c>
      <c r="AY204" s="17" t="s">
        <v>108</v>
      </c>
      <c r="BE204" s="184">
        <f>IF(N204="základní",J204,0)</f>
        <v>0</v>
      </c>
      <c r="BF204" s="184">
        <f>IF(N204="snížená",J204,0)</f>
        <v>0</v>
      </c>
      <c r="BG204" s="184">
        <f>IF(N204="zákl. přenesená",J204,0)</f>
        <v>0</v>
      </c>
      <c r="BH204" s="184">
        <f>IF(N204="sníž. přenesená",J204,0)</f>
        <v>0</v>
      </c>
      <c r="BI204" s="184">
        <f>IF(N204="nulová",J204,0)</f>
        <v>0</v>
      </c>
      <c r="BJ204" s="17" t="s">
        <v>74</v>
      </c>
      <c r="BK204" s="184">
        <f>ROUND(I204*H204,2)</f>
        <v>0</v>
      </c>
      <c r="BL204" s="17" t="s">
        <v>131</v>
      </c>
      <c r="BM204" s="183" t="s">
        <v>405</v>
      </c>
    </row>
    <row r="205" spans="1:65" s="2" customFormat="1" ht="11.25">
      <c r="A205" s="34"/>
      <c r="B205" s="35"/>
      <c r="C205" s="36"/>
      <c r="D205" s="185" t="s">
        <v>118</v>
      </c>
      <c r="E205" s="36"/>
      <c r="F205" s="186" t="s">
        <v>406</v>
      </c>
      <c r="G205" s="36"/>
      <c r="H205" s="36"/>
      <c r="I205" s="187"/>
      <c r="J205" s="36"/>
      <c r="K205" s="36"/>
      <c r="L205" s="39"/>
      <c r="M205" s="188"/>
      <c r="N205" s="189"/>
      <c r="O205" s="64"/>
      <c r="P205" s="64"/>
      <c r="Q205" s="64"/>
      <c r="R205" s="64"/>
      <c r="S205" s="64"/>
      <c r="T205" s="65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7" t="s">
        <v>118</v>
      </c>
      <c r="AU205" s="17" t="s">
        <v>79</v>
      </c>
    </row>
    <row r="206" spans="1:65" s="2" customFormat="1" ht="16.5" customHeight="1">
      <c r="A206" s="34"/>
      <c r="B206" s="35"/>
      <c r="C206" s="172" t="s">
        <v>407</v>
      </c>
      <c r="D206" s="172" t="s">
        <v>111</v>
      </c>
      <c r="E206" s="173" t="s">
        <v>408</v>
      </c>
      <c r="F206" s="174" t="s">
        <v>409</v>
      </c>
      <c r="G206" s="175" t="s">
        <v>410</v>
      </c>
      <c r="H206" s="176">
        <v>25</v>
      </c>
      <c r="I206" s="177"/>
      <c r="J206" s="178">
        <f>ROUND(I206*H206,2)</f>
        <v>0</v>
      </c>
      <c r="K206" s="174" t="s">
        <v>115</v>
      </c>
      <c r="L206" s="39"/>
      <c r="M206" s="179" t="s">
        <v>19</v>
      </c>
      <c r="N206" s="180" t="s">
        <v>40</v>
      </c>
      <c r="O206" s="64"/>
      <c r="P206" s="181">
        <f>O206*H206</f>
        <v>0</v>
      </c>
      <c r="Q206" s="181">
        <v>0.88534999999999997</v>
      </c>
      <c r="R206" s="181">
        <f>Q206*H206</f>
        <v>22.133749999999999</v>
      </c>
      <c r="S206" s="181">
        <v>0</v>
      </c>
      <c r="T206" s="182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83" t="s">
        <v>131</v>
      </c>
      <c r="AT206" s="183" t="s">
        <v>111</v>
      </c>
      <c r="AU206" s="183" t="s">
        <v>79</v>
      </c>
      <c r="AY206" s="17" t="s">
        <v>108</v>
      </c>
      <c r="BE206" s="184">
        <f>IF(N206="základní",J206,0)</f>
        <v>0</v>
      </c>
      <c r="BF206" s="184">
        <f>IF(N206="snížená",J206,0)</f>
        <v>0</v>
      </c>
      <c r="BG206" s="184">
        <f>IF(N206="zákl. přenesená",J206,0)</f>
        <v>0</v>
      </c>
      <c r="BH206" s="184">
        <f>IF(N206="sníž. přenesená",J206,0)</f>
        <v>0</v>
      </c>
      <c r="BI206" s="184">
        <f>IF(N206="nulová",J206,0)</f>
        <v>0</v>
      </c>
      <c r="BJ206" s="17" t="s">
        <v>74</v>
      </c>
      <c r="BK206" s="184">
        <f>ROUND(I206*H206,2)</f>
        <v>0</v>
      </c>
      <c r="BL206" s="17" t="s">
        <v>131</v>
      </c>
      <c r="BM206" s="183" t="s">
        <v>411</v>
      </c>
    </row>
    <row r="207" spans="1:65" s="2" customFormat="1" ht="11.25">
      <c r="A207" s="34"/>
      <c r="B207" s="35"/>
      <c r="C207" s="36"/>
      <c r="D207" s="185" t="s">
        <v>118</v>
      </c>
      <c r="E207" s="36"/>
      <c r="F207" s="186" t="s">
        <v>412</v>
      </c>
      <c r="G207" s="36"/>
      <c r="H207" s="36"/>
      <c r="I207" s="187"/>
      <c r="J207" s="36"/>
      <c r="K207" s="36"/>
      <c r="L207" s="39"/>
      <c r="M207" s="188"/>
      <c r="N207" s="189"/>
      <c r="O207" s="64"/>
      <c r="P207" s="64"/>
      <c r="Q207" s="64"/>
      <c r="R207" s="64"/>
      <c r="S207" s="64"/>
      <c r="T207" s="65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7" t="s">
        <v>118</v>
      </c>
      <c r="AU207" s="17" t="s">
        <v>79</v>
      </c>
    </row>
    <row r="208" spans="1:65" s="2" customFormat="1" ht="16.5" customHeight="1">
      <c r="A208" s="34"/>
      <c r="B208" s="35"/>
      <c r="C208" s="207" t="s">
        <v>413</v>
      </c>
      <c r="D208" s="207" t="s">
        <v>238</v>
      </c>
      <c r="E208" s="208" t="s">
        <v>414</v>
      </c>
      <c r="F208" s="209" t="s">
        <v>415</v>
      </c>
      <c r="G208" s="210" t="s">
        <v>410</v>
      </c>
      <c r="H208" s="211">
        <v>25.25</v>
      </c>
      <c r="I208" s="212"/>
      <c r="J208" s="213">
        <f>ROUND(I208*H208,2)</f>
        <v>0</v>
      </c>
      <c r="K208" s="209" t="s">
        <v>115</v>
      </c>
      <c r="L208" s="214"/>
      <c r="M208" s="215" t="s">
        <v>19</v>
      </c>
      <c r="N208" s="216" t="s">
        <v>40</v>
      </c>
      <c r="O208" s="64"/>
      <c r="P208" s="181">
        <f>O208*H208</f>
        <v>0</v>
      </c>
      <c r="Q208" s="181">
        <v>0.6</v>
      </c>
      <c r="R208" s="181">
        <f>Q208*H208</f>
        <v>15.149999999999999</v>
      </c>
      <c r="S208" s="181">
        <v>0</v>
      </c>
      <c r="T208" s="182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83" t="s">
        <v>152</v>
      </c>
      <c r="AT208" s="183" t="s">
        <v>238</v>
      </c>
      <c r="AU208" s="183" t="s">
        <v>79</v>
      </c>
      <c r="AY208" s="17" t="s">
        <v>108</v>
      </c>
      <c r="BE208" s="184">
        <f>IF(N208="základní",J208,0)</f>
        <v>0</v>
      </c>
      <c r="BF208" s="184">
        <f>IF(N208="snížená",J208,0)</f>
        <v>0</v>
      </c>
      <c r="BG208" s="184">
        <f>IF(N208="zákl. přenesená",J208,0)</f>
        <v>0</v>
      </c>
      <c r="BH208" s="184">
        <f>IF(N208="sníž. přenesená",J208,0)</f>
        <v>0</v>
      </c>
      <c r="BI208" s="184">
        <f>IF(N208="nulová",J208,0)</f>
        <v>0</v>
      </c>
      <c r="BJ208" s="17" t="s">
        <v>74</v>
      </c>
      <c r="BK208" s="184">
        <f>ROUND(I208*H208,2)</f>
        <v>0</v>
      </c>
      <c r="BL208" s="17" t="s">
        <v>131</v>
      </c>
      <c r="BM208" s="183" t="s">
        <v>416</v>
      </c>
    </row>
    <row r="209" spans="1:65" s="13" customFormat="1" ht="11.25">
      <c r="B209" s="196"/>
      <c r="C209" s="197"/>
      <c r="D209" s="190" t="s">
        <v>183</v>
      </c>
      <c r="E209" s="197"/>
      <c r="F209" s="199" t="s">
        <v>417</v>
      </c>
      <c r="G209" s="197"/>
      <c r="H209" s="200">
        <v>25.25</v>
      </c>
      <c r="I209" s="201"/>
      <c r="J209" s="197"/>
      <c r="K209" s="197"/>
      <c r="L209" s="202"/>
      <c r="M209" s="203"/>
      <c r="N209" s="204"/>
      <c r="O209" s="204"/>
      <c r="P209" s="204"/>
      <c r="Q209" s="204"/>
      <c r="R209" s="204"/>
      <c r="S209" s="204"/>
      <c r="T209" s="205"/>
      <c r="AT209" s="206" t="s">
        <v>183</v>
      </c>
      <c r="AU209" s="206" t="s">
        <v>79</v>
      </c>
      <c r="AV209" s="13" t="s">
        <v>79</v>
      </c>
      <c r="AW209" s="13" t="s">
        <v>4</v>
      </c>
      <c r="AX209" s="13" t="s">
        <v>74</v>
      </c>
      <c r="AY209" s="206" t="s">
        <v>108</v>
      </c>
    </row>
    <row r="210" spans="1:65" s="2" customFormat="1" ht="33" customHeight="1">
      <c r="A210" s="34"/>
      <c r="B210" s="35"/>
      <c r="C210" s="172" t="s">
        <v>418</v>
      </c>
      <c r="D210" s="172" t="s">
        <v>111</v>
      </c>
      <c r="E210" s="173" t="s">
        <v>419</v>
      </c>
      <c r="F210" s="174" t="s">
        <v>420</v>
      </c>
      <c r="G210" s="175" t="s">
        <v>410</v>
      </c>
      <c r="H210" s="176">
        <v>17</v>
      </c>
      <c r="I210" s="177"/>
      <c r="J210" s="178">
        <f>ROUND(I210*H210,2)</f>
        <v>0</v>
      </c>
      <c r="K210" s="174" t="s">
        <v>115</v>
      </c>
      <c r="L210" s="39"/>
      <c r="M210" s="179" t="s">
        <v>19</v>
      </c>
      <c r="N210" s="180" t="s">
        <v>40</v>
      </c>
      <c r="O210" s="64"/>
      <c r="P210" s="181">
        <f>O210*H210</f>
        <v>0</v>
      </c>
      <c r="Q210" s="181">
        <v>6.0999999999999997E-4</v>
      </c>
      <c r="R210" s="181">
        <f>Q210*H210</f>
        <v>1.0369999999999999E-2</v>
      </c>
      <c r="S210" s="181">
        <v>0</v>
      </c>
      <c r="T210" s="182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83" t="s">
        <v>131</v>
      </c>
      <c r="AT210" s="183" t="s">
        <v>111</v>
      </c>
      <c r="AU210" s="183" t="s">
        <v>79</v>
      </c>
      <c r="AY210" s="17" t="s">
        <v>108</v>
      </c>
      <c r="BE210" s="184">
        <f>IF(N210="základní",J210,0)</f>
        <v>0</v>
      </c>
      <c r="BF210" s="184">
        <f>IF(N210="snížená",J210,0)</f>
        <v>0</v>
      </c>
      <c r="BG210" s="184">
        <f>IF(N210="zákl. přenesená",J210,0)</f>
        <v>0</v>
      </c>
      <c r="BH210" s="184">
        <f>IF(N210="sníž. přenesená",J210,0)</f>
        <v>0</v>
      </c>
      <c r="BI210" s="184">
        <f>IF(N210="nulová",J210,0)</f>
        <v>0</v>
      </c>
      <c r="BJ210" s="17" t="s">
        <v>74</v>
      </c>
      <c r="BK210" s="184">
        <f>ROUND(I210*H210,2)</f>
        <v>0</v>
      </c>
      <c r="BL210" s="17" t="s">
        <v>131</v>
      </c>
      <c r="BM210" s="183" t="s">
        <v>421</v>
      </c>
    </row>
    <row r="211" spans="1:65" s="2" customFormat="1" ht="11.25">
      <c r="A211" s="34"/>
      <c r="B211" s="35"/>
      <c r="C211" s="36"/>
      <c r="D211" s="185" t="s">
        <v>118</v>
      </c>
      <c r="E211" s="36"/>
      <c r="F211" s="186" t="s">
        <v>422</v>
      </c>
      <c r="G211" s="36"/>
      <c r="H211" s="36"/>
      <c r="I211" s="187"/>
      <c r="J211" s="36"/>
      <c r="K211" s="36"/>
      <c r="L211" s="39"/>
      <c r="M211" s="188"/>
      <c r="N211" s="189"/>
      <c r="O211" s="64"/>
      <c r="P211" s="64"/>
      <c r="Q211" s="64"/>
      <c r="R211" s="64"/>
      <c r="S211" s="64"/>
      <c r="T211" s="65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7" t="s">
        <v>118</v>
      </c>
      <c r="AU211" s="17" t="s">
        <v>79</v>
      </c>
    </row>
    <row r="212" spans="1:65" s="2" customFormat="1" ht="16.5" customHeight="1">
      <c r="A212" s="34"/>
      <c r="B212" s="35"/>
      <c r="C212" s="172" t="s">
        <v>423</v>
      </c>
      <c r="D212" s="172" t="s">
        <v>111</v>
      </c>
      <c r="E212" s="173" t="s">
        <v>424</v>
      </c>
      <c r="F212" s="174" t="s">
        <v>425</v>
      </c>
      <c r="G212" s="175" t="s">
        <v>410</v>
      </c>
      <c r="H212" s="176">
        <v>17</v>
      </c>
      <c r="I212" s="177"/>
      <c r="J212" s="178">
        <f>ROUND(I212*H212,2)</f>
        <v>0</v>
      </c>
      <c r="K212" s="174" t="s">
        <v>115</v>
      </c>
      <c r="L212" s="39"/>
      <c r="M212" s="179" t="s">
        <v>19</v>
      </c>
      <c r="N212" s="180" t="s">
        <v>40</v>
      </c>
      <c r="O212" s="64"/>
      <c r="P212" s="181">
        <f>O212*H212</f>
        <v>0</v>
      </c>
      <c r="Q212" s="181">
        <v>0</v>
      </c>
      <c r="R212" s="181">
        <f>Q212*H212</f>
        <v>0</v>
      </c>
      <c r="S212" s="181">
        <v>0</v>
      </c>
      <c r="T212" s="182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83" t="s">
        <v>131</v>
      </c>
      <c r="AT212" s="183" t="s">
        <v>111</v>
      </c>
      <c r="AU212" s="183" t="s">
        <v>79</v>
      </c>
      <c r="AY212" s="17" t="s">
        <v>108</v>
      </c>
      <c r="BE212" s="184">
        <f>IF(N212="základní",J212,0)</f>
        <v>0</v>
      </c>
      <c r="BF212" s="184">
        <f>IF(N212="snížená",J212,0)</f>
        <v>0</v>
      </c>
      <c r="BG212" s="184">
        <f>IF(N212="zákl. přenesená",J212,0)</f>
        <v>0</v>
      </c>
      <c r="BH212" s="184">
        <f>IF(N212="sníž. přenesená",J212,0)</f>
        <v>0</v>
      </c>
      <c r="BI212" s="184">
        <f>IF(N212="nulová",J212,0)</f>
        <v>0</v>
      </c>
      <c r="BJ212" s="17" t="s">
        <v>74</v>
      </c>
      <c r="BK212" s="184">
        <f>ROUND(I212*H212,2)</f>
        <v>0</v>
      </c>
      <c r="BL212" s="17" t="s">
        <v>131</v>
      </c>
      <c r="BM212" s="183" t="s">
        <v>426</v>
      </c>
    </row>
    <row r="213" spans="1:65" s="2" customFormat="1" ht="11.25">
      <c r="A213" s="34"/>
      <c r="B213" s="35"/>
      <c r="C213" s="36"/>
      <c r="D213" s="185" t="s">
        <v>118</v>
      </c>
      <c r="E213" s="36"/>
      <c r="F213" s="186" t="s">
        <v>427</v>
      </c>
      <c r="G213" s="36"/>
      <c r="H213" s="36"/>
      <c r="I213" s="187"/>
      <c r="J213" s="36"/>
      <c r="K213" s="36"/>
      <c r="L213" s="39"/>
      <c r="M213" s="188"/>
      <c r="N213" s="189"/>
      <c r="O213" s="64"/>
      <c r="P213" s="64"/>
      <c r="Q213" s="64"/>
      <c r="R213" s="64"/>
      <c r="S213" s="64"/>
      <c r="T213" s="65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7" t="s">
        <v>118</v>
      </c>
      <c r="AU213" s="17" t="s">
        <v>79</v>
      </c>
    </row>
    <row r="214" spans="1:65" s="2" customFormat="1" ht="44.25" customHeight="1">
      <c r="A214" s="34"/>
      <c r="B214" s="35"/>
      <c r="C214" s="172" t="s">
        <v>428</v>
      </c>
      <c r="D214" s="172" t="s">
        <v>111</v>
      </c>
      <c r="E214" s="173" t="s">
        <v>429</v>
      </c>
      <c r="F214" s="174" t="s">
        <v>430</v>
      </c>
      <c r="G214" s="175" t="s">
        <v>410</v>
      </c>
      <c r="H214" s="176">
        <v>20</v>
      </c>
      <c r="I214" s="177"/>
      <c r="J214" s="178">
        <f>ROUND(I214*H214,2)</f>
        <v>0</v>
      </c>
      <c r="K214" s="174" t="s">
        <v>115</v>
      </c>
      <c r="L214" s="39"/>
      <c r="M214" s="179" t="s">
        <v>19</v>
      </c>
      <c r="N214" s="180" t="s">
        <v>40</v>
      </c>
      <c r="O214" s="64"/>
      <c r="P214" s="181">
        <f>O214*H214</f>
        <v>0</v>
      </c>
      <c r="Q214" s="181">
        <v>0</v>
      </c>
      <c r="R214" s="181">
        <f>Q214*H214</f>
        <v>0</v>
      </c>
      <c r="S214" s="181">
        <v>0.19400000000000001</v>
      </c>
      <c r="T214" s="182">
        <f>S214*H214</f>
        <v>3.88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83" t="s">
        <v>131</v>
      </c>
      <c r="AT214" s="183" t="s">
        <v>111</v>
      </c>
      <c r="AU214" s="183" t="s">
        <v>79</v>
      </c>
      <c r="AY214" s="17" t="s">
        <v>108</v>
      </c>
      <c r="BE214" s="184">
        <f>IF(N214="základní",J214,0)</f>
        <v>0</v>
      </c>
      <c r="BF214" s="184">
        <f>IF(N214="snížená",J214,0)</f>
        <v>0</v>
      </c>
      <c r="BG214" s="184">
        <f>IF(N214="zákl. přenesená",J214,0)</f>
        <v>0</v>
      </c>
      <c r="BH214" s="184">
        <f>IF(N214="sníž. přenesená",J214,0)</f>
        <v>0</v>
      </c>
      <c r="BI214" s="184">
        <f>IF(N214="nulová",J214,0)</f>
        <v>0</v>
      </c>
      <c r="BJ214" s="17" t="s">
        <v>74</v>
      </c>
      <c r="BK214" s="184">
        <f>ROUND(I214*H214,2)</f>
        <v>0</v>
      </c>
      <c r="BL214" s="17" t="s">
        <v>131</v>
      </c>
      <c r="BM214" s="183" t="s">
        <v>431</v>
      </c>
    </row>
    <row r="215" spans="1:65" s="2" customFormat="1" ht="11.25">
      <c r="A215" s="34"/>
      <c r="B215" s="35"/>
      <c r="C215" s="36"/>
      <c r="D215" s="185" t="s">
        <v>118</v>
      </c>
      <c r="E215" s="36"/>
      <c r="F215" s="186" t="s">
        <v>432</v>
      </c>
      <c r="G215" s="36"/>
      <c r="H215" s="36"/>
      <c r="I215" s="187"/>
      <c r="J215" s="36"/>
      <c r="K215" s="36"/>
      <c r="L215" s="39"/>
      <c r="M215" s="188"/>
      <c r="N215" s="189"/>
      <c r="O215" s="64"/>
      <c r="P215" s="64"/>
      <c r="Q215" s="64"/>
      <c r="R215" s="64"/>
      <c r="S215" s="64"/>
      <c r="T215" s="65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7" t="s">
        <v>118</v>
      </c>
      <c r="AU215" s="17" t="s">
        <v>79</v>
      </c>
    </row>
    <row r="216" spans="1:65" s="2" customFormat="1" ht="37.9" customHeight="1">
      <c r="A216" s="34"/>
      <c r="B216" s="35"/>
      <c r="C216" s="172" t="s">
        <v>433</v>
      </c>
      <c r="D216" s="172" t="s">
        <v>111</v>
      </c>
      <c r="E216" s="173" t="s">
        <v>434</v>
      </c>
      <c r="F216" s="174" t="s">
        <v>435</v>
      </c>
      <c r="G216" s="175" t="s">
        <v>410</v>
      </c>
      <c r="H216" s="176">
        <v>4</v>
      </c>
      <c r="I216" s="177"/>
      <c r="J216" s="178">
        <f>ROUND(I216*H216,2)</f>
        <v>0</v>
      </c>
      <c r="K216" s="174" t="s">
        <v>115</v>
      </c>
      <c r="L216" s="39"/>
      <c r="M216" s="179" t="s">
        <v>19</v>
      </c>
      <c r="N216" s="180" t="s">
        <v>40</v>
      </c>
      <c r="O216" s="64"/>
      <c r="P216" s="181">
        <f>O216*H216</f>
        <v>0</v>
      </c>
      <c r="Q216" s="181">
        <v>0</v>
      </c>
      <c r="R216" s="181">
        <f>Q216*H216</f>
        <v>0</v>
      </c>
      <c r="S216" s="181">
        <v>8.5999999999999993E-2</v>
      </c>
      <c r="T216" s="182">
        <f>S216*H216</f>
        <v>0.34399999999999997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83" t="s">
        <v>131</v>
      </c>
      <c r="AT216" s="183" t="s">
        <v>111</v>
      </c>
      <c r="AU216" s="183" t="s">
        <v>79</v>
      </c>
      <c r="AY216" s="17" t="s">
        <v>108</v>
      </c>
      <c r="BE216" s="184">
        <f>IF(N216="základní",J216,0)</f>
        <v>0</v>
      </c>
      <c r="BF216" s="184">
        <f>IF(N216="snížená",J216,0)</f>
        <v>0</v>
      </c>
      <c r="BG216" s="184">
        <f>IF(N216="zákl. přenesená",J216,0)</f>
        <v>0</v>
      </c>
      <c r="BH216" s="184">
        <f>IF(N216="sníž. přenesená",J216,0)</f>
        <v>0</v>
      </c>
      <c r="BI216" s="184">
        <f>IF(N216="nulová",J216,0)</f>
        <v>0</v>
      </c>
      <c r="BJ216" s="17" t="s">
        <v>74</v>
      </c>
      <c r="BK216" s="184">
        <f>ROUND(I216*H216,2)</f>
        <v>0</v>
      </c>
      <c r="BL216" s="17" t="s">
        <v>131</v>
      </c>
      <c r="BM216" s="183" t="s">
        <v>436</v>
      </c>
    </row>
    <row r="217" spans="1:65" s="2" customFormat="1" ht="11.25">
      <c r="A217" s="34"/>
      <c r="B217" s="35"/>
      <c r="C217" s="36"/>
      <c r="D217" s="185" t="s">
        <v>118</v>
      </c>
      <c r="E217" s="36"/>
      <c r="F217" s="186" t="s">
        <v>437</v>
      </c>
      <c r="G217" s="36"/>
      <c r="H217" s="36"/>
      <c r="I217" s="187"/>
      <c r="J217" s="36"/>
      <c r="K217" s="36"/>
      <c r="L217" s="39"/>
      <c r="M217" s="188"/>
      <c r="N217" s="189"/>
      <c r="O217" s="64"/>
      <c r="P217" s="64"/>
      <c r="Q217" s="64"/>
      <c r="R217" s="64"/>
      <c r="S217" s="64"/>
      <c r="T217" s="65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7" t="s">
        <v>118</v>
      </c>
      <c r="AU217" s="17" t="s">
        <v>79</v>
      </c>
    </row>
    <row r="218" spans="1:65" s="2" customFormat="1" ht="19.5">
      <c r="A218" s="34"/>
      <c r="B218" s="35"/>
      <c r="C218" s="36"/>
      <c r="D218" s="190" t="s">
        <v>129</v>
      </c>
      <c r="E218" s="36"/>
      <c r="F218" s="191" t="s">
        <v>438</v>
      </c>
      <c r="G218" s="36"/>
      <c r="H218" s="36"/>
      <c r="I218" s="187"/>
      <c r="J218" s="36"/>
      <c r="K218" s="36"/>
      <c r="L218" s="39"/>
      <c r="M218" s="188"/>
      <c r="N218" s="189"/>
      <c r="O218" s="64"/>
      <c r="P218" s="64"/>
      <c r="Q218" s="64"/>
      <c r="R218" s="64"/>
      <c r="S218" s="64"/>
      <c r="T218" s="65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7" t="s">
        <v>129</v>
      </c>
      <c r="AU218" s="17" t="s">
        <v>79</v>
      </c>
    </row>
    <row r="219" spans="1:65" s="12" customFormat="1" ht="22.9" customHeight="1">
      <c r="B219" s="156"/>
      <c r="C219" s="157"/>
      <c r="D219" s="158" t="s">
        <v>68</v>
      </c>
      <c r="E219" s="170" t="s">
        <v>439</v>
      </c>
      <c r="F219" s="170" t="s">
        <v>440</v>
      </c>
      <c r="G219" s="157"/>
      <c r="H219" s="157"/>
      <c r="I219" s="160"/>
      <c r="J219" s="171">
        <f>BK219</f>
        <v>0</v>
      </c>
      <c r="K219" s="157"/>
      <c r="L219" s="162"/>
      <c r="M219" s="163"/>
      <c r="N219" s="164"/>
      <c r="O219" s="164"/>
      <c r="P219" s="165">
        <f>SUM(P220:P232)</f>
        <v>0</v>
      </c>
      <c r="Q219" s="164"/>
      <c r="R219" s="165">
        <f>SUM(R220:R232)</f>
        <v>0</v>
      </c>
      <c r="S219" s="164"/>
      <c r="T219" s="166">
        <f>SUM(T220:T232)</f>
        <v>0</v>
      </c>
      <c r="AR219" s="167" t="s">
        <v>74</v>
      </c>
      <c r="AT219" s="168" t="s">
        <v>68</v>
      </c>
      <c r="AU219" s="168" t="s">
        <v>74</v>
      </c>
      <c r="AY219" s="167" t="s">
        <v>108</v>
      </c>
      <c r="BK219" s="169">
        <f>SUM(BK220:BK232)</f>
        <v>0</v>
      </c>
    </row>
    <row r="220" spans="1:65" s="2" customFormat="1" ht="24.2" customHeight="1">
      <c r="A220" s="34"/>
      <c r="B220" s="35"/>
      <c r="C220" s="172" t="s">
        <v>441</v>
      </c>
      <c r="D220" s="172" t="s">
        <v>111</v>
      </c>
      <c r="E220" s="173" t="s">
        <v>442</v>
      </c>
      <c r="F220" s="174" t="s">
        <v>443</v>
      </c>
      <c r="G220" s="175" t="s">
        <v>221</v>
      </c>
      <c r="H220" s="176">
        <v>1.87</v>
      </c>
      <c r="I220" s="177"/>
      <c r="J220" s="178">
        <f>ROUND(I220*H220,2)</f>
        <v>0</v>
      </c>
      <c r="K220" s="174" t="s">
        <v>115</v>
      </c>
      <c r="L220" s="39"/>
      <c r="M220" s="179" t="s">
        <v>19</v>
      </c>
      <c r="N220" s="180" t="s">
        <v>40</v>
      </c>
      <c r="O220" s="64"/>
      <c r="P220" s="181">
        <f>O220*H220</f>
        <v>0</v>
      </c>
      <c r="Q220" s="181">
        <v>0</v>
      </c>
      <c r="R220" s="181">
        <f>Q220*H220</f>
        <v>0</v>
      </c>
      <c r="S220" s="181">
        <v>0</v>
      </c>
      <c r="T220" s="182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83" t="s">
        <v>131</v>
      </c>
      <c r="AT220" s="183" t="s">
        <v>111</v>
      </c>
      <c r="AU220" s="183" t="s">
        <v>79</v>
      </c>
      <c r="AY220" s="17" t="s">
        <v>108</v>
      </c>
      <c r="BE220" s="184">
        <f>IF(N220="základní",J220,0)</f>
        <v>0</v>
      </c>
      <c r="BF220" s="184">
        <f>IF(N220="snížená",J220,0)</f>
        <v>0</v>
      </c>
      <c r="BG220" s="184">
        <f>IF(N220="zákl. přenesená",J220,0)</f>
        <v>0</v>
      </c>
      <c r="BH220" s="184">
        <f>IF(N220="sníž. přenesená",J220,0)</f>
        <v>0</v>
      </c>
      <c r="BI220" s="184">
        <f>IF(N220="nulová",J220,0)</f>
        <v>0</v>
      </c>
      <c r="BJ220" s="17" t="s">
        <v>74</v>
      </c>
      <c r="BK220" s="184">
        <f>ROUND(I220*H220,2)</f>
        <v>0</v>
      </c>
      <c r="BL220" s="17" t="s">
        <v>131</v>
      </c>
      <c r="BM220" s="183" t="s">
        <v>444</v>
      </c>
    </row>
    <row r="221" spans="1:65" s="2" customFormat="1" ht="11.25">
      <c r="A221" s="34"/>
      <c r="B221" s="35"/>
      <c r="C221" s="36"/>
      <c r="D221" s="185" t="s">
        <v>118</v>
      </c>
      <c r="E221" s="36"/>
      <c r="F221" s="186" t="s">
        <v>445</v>
      </c>
      <c r="G221" s="36"/>
      <c r="H221" s="36"/>
      <c r="I221" s="187"/>
      <c r="J221" s="36"/>
      <c r="K221" s="36"/>
      <c r="L221" s="39"/>
      <c r="M221" s="188"/>
      <c r="N221" s="189"/>
      <c r="O221" s="64"/>
      <c r="P221" s="64"/>
      <c r="Q221" s="64"/>
      <c r="R221" s="64"/>
      <c r="S221" s="64"/>
      <c r="T221" s="65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7" t="s">
        <v>118</v>
      </c>
      <c r="AU221" s="17" t="s">
        <v>79</v>
      </c>
    </row>
    <row r="222" spans="1:65" s="2" customFormat="1" ht="24.2" customHeight="1">
      <c r="A222" s="34"/>
      <c r="B222" s="35"/>
      <c r="C222" s="172" t="s">
        <v>446</v>
      </c>
      <c r="D222" s="172" t="s">
        <v>111</v>
      </c>
      <c r="E222" s="173" t="s">
        <v>447</v>
      </c>
      <c r="F222" s="174" t="s">
        <v>448</v>
      </c>
      <c r="G222" s="175" t="s">
        <v>221</v>
      </c>
      <c r="H222" s="176">
        <v>6.0940000000000003</v>
      </c>
      <c r="I222" s="177"/>
      <c r="J222" s="178">
        <f>ROUND(I222*H222,2)</f>
        <v>0</v>
      </c>
      <c r="K222" s="174" t="s">
        <v>115</v>
      </c>
      <c r="L222" s="39"/>
      <c r="M222" s="179" t="s">
        <v>19</v>
      </c>
      <c r="N222" s="180" t="s">
        <v>40</v>
      </c>
      <c r="O222" s="64"/>
      <c r="P222" s="181">
        <f>O222*H222</f>
        <v>0</v>
      </c>
      <c r="Q222" s="181">
        <v>0</v>
      </c>
      <c r="R222" s="181">
        <f>Q222*H222</f>
        <v>0</v>
      </c>
      <c r="S222" s="181">
        <v>0</v>
      </c>
      <c r="T222" s="182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83" t="s">
        <v>131</v>
      </c>
      <c r="AT222" s="183" t="s">
        <v>111</v>
      </c>
      <c r="AU222" s="183" t="s">
        <v>79</v>
      </c>
      <c r="AY222" s="17" t="s">
        <v>108</v>
      </c>
      <c r="BE222" s="184">
        <f>IF(N222="základní",J222,0)</f>
        <v>0</v>
      </c>
      <c r="BF222" s="184">
        <f>IF(N222="snížená",J222,0)</f>
        <v>0</v>
      </c>
      <c r="BG222" s="184">
        <f>IF(N222="zákl. přenesená",J222,0)</f>
        <v>0</v>
      </c>
      <c r="BH222" s="184">
        <f>IF(N222="sníž. přenesená",J222,0)</f>
        <v>0</v>
      </c>
      <c r="BI222" s="184">
        <f>IF(N222="nulová",J222,0)</f>
        <v>0</v>
      </c>
      <c r="BJ222" s="17" t="s">
        <v>74</v>
      </c>
      <c r="BK222" s="184">
        <f>ROUND(I222*H222,2)</f>
        <v>0</v>
      </c>
      <c r="BL222" s="17" t="s">
        <v>131</v>
      </c>
      <c r="BM222" s="183" t="s">
        <v>449</v>
      </c>
    </row>
    <row r="223" spans="1:65" s="2" customFormat="1" ht="11.25">
      <c r="A223" s="34"/>
      <c r="B223" s="35"/>
      <c r="C223" s="36"/>
      <c r="D223" s="185" t="s">
        <v>118</v>
      </c>
      <c r="E223" s="36"/>
      <c r="F223" s="186" t="s">
        <v>450</v>
      </c>
      <c r="G223" s="36"/>
      <c r="H223" s="36"/>
      <c r="I223" s="187"/>
      <c r="J223" s="36"/>
      <c r="K223" s="36"/>
      <c r="L223" s="39"/>
      <c r="M223" s="188"/>
      <c r="N223" s="189"/>
      <c r="O223" s="64"/>
      <c r="P223" s="64"/>
      <c r="Q223" s="64"/>
      <c r="R223" s="64"/>
      <c r="S223" s="64"/>
      <c r="T223" s="65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T223" s="17" t="s">
        <v>118</v>
      </c>
      <c r="AU223" s="17" t="s">
        <v>79</v>
      </c>
    </row>
    <row r="224" spans="1:65" s="2" customFormat="1" ht="19.5">
      <c r="A224" s="34"/>
      <c r="B224" s="35"/>
      <c r="C224" s="36"/>
      <c r="D224" s="190" t="s">
        <v>129</v>
      </c>
      <c r="E224" s="36"/>
      <c r="F224" s="191" t="s">
        <v>451</v>
      </c>
      <c r="G224" s="36"/>
      <c r="H224" s="36"/>
      <c r="I224" s="187"/>
      <c r="J224" s="36"/>
      <c r="K224" s="36"/>
      <c r="L224" s="39"/>
      <c r="M224" s="188"/>
      <c r="N224" s="189"/>
      <c r="O224" s="64"/>
      <c r="P224" s="64"/>
      <c r="Q224" s="64"/>
      <c r="R224" s="64"/>
      <c r="S224" s="64"/>
      <c r="T224" s="65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7" t="s">
        <v>129</v>
      </c>
      <c r="AU224" s="17" t="s">
        <v>79</v>
      </c>
    </row>
    <row r="225" spans="1:65" s="13" customFormat="1" ht="11.25">
      <c r="B225" s="196"/>
      <c r="C225" s="197"/>
      <c r="D225" s="190" t="s">
        <v>183</v>
      </c>
      <c r="E225" s="198" t="s">
        <v>19</v>
      </c>
      <c r="F225" s="199" t="s">
        <v>452</v>
      </c>
      <c r="G225" s="197"/>
      <c r="H225" s="200">
        <v>6.0940000000000003</v>
      </c>
      <c r="I225" s="201"/>
      <c r="J225" s="197"/>
      <c r="K225" s="197"/>
      <c r="L225" s="202"/>
      <c r="M225" s="203"/>
      <c r="N225" s="204"/>
      <c r="O225" s="204"/>
      <c r="P225" s="204"/>
      <c r="Q225" s="204"/>
      <c r="R225" s="204"/>
      <c r="S225" s="204"/>
      <c r="T225" s="205"/>
      <c r="AT225" s="206" t="s">
        <v>183</v>
      </c>
      <c r="AU225" s="206" t="s">
        <v>79</v>
      </c>
      <c r="AV225" s="13" t="s">
        <v>79</v>
      </c>
      <c r="AW225" s="13" t="s">
        <v>31</v>
      </c>
      <c r="AX225" s="13" t="s">
        <v>74</v>
      </c>
      <c r="AY225" s="206" t="s">
        <v>108</v>
      </c>
    </row>
    <row r="226" spans="1:65" s="2" customFormat="1" ht="24.2" customHeight="1">
      <c r="A226" s="34"/>
      <c r="B226" s="35"/>
      <c r="C226" s="172" t="s">
        <v>453</v>
      </c>
      <c r="D226" s="172" t="s">
        <v>111</v>
      </c>
      <c r="E226" s="173" t="s">
        <v>454</v>
      </c>
      <c r="F226" s="174" t="s">
        <v>455</v>
      </c>
      <c r="G226" s="175" t="s">
        <v>221</v>
      </c>
      <c r="H226" s="176">
        <v>91.41</v>
      </c>
      <c r="I226" s="177"/>
      <c r="J226" s="178">
        <f>ROUND(I226*H226,2)</f>
        <v>0</v>
      </c>
      <c r="K226" s="174" t="s">
        <v>115</v>
      </c>
      <c r="L226" s="39"/>
      <c r="M226" s="179" t="s">
        <v>19</v>
      </c>
      <c r="N226" s="180" t="s">
        <v>40</v>
      </c>
      <c r="O226" s="64"/>
      <c r="P226" s="181">
        <f>O226*H226</f>
        <v>0</v>
      </c>
      <c r="Q226" s="181">
        <v>0</v>
      </c>
      <c r="R226" s="181">
        <f>Q226*H226</f>
        <v>0</v>
      </c>
      <c r="S226" s="181">
        <v>0</v>
      </c>
      <c r="T226" s="182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83" t="s">
        <v>131</v>
      </c>
      <c r="AT226" s="183" t="s">
        <v>111</v>
      </c>
      <c r="AU226" s="183" t="s">
        <v>79</v>
      </c>
      <c r="AY226" s="17" t="s">
        <v>108</v>
      </c>
      <c r="BE226" s="184">
        <f>IF(N226="základní",J226,0)</f>
        <v>0</v>
      </c>
      <c r="BF226" s="184">
        <f>IF(N226="snížená",J226,0)</f>
        <v>0</v>
      </c>
      <c r="BG226" s="184">
        <f>IF(N226="zákl. přenesená",J226,0)</f>
        <v>0</v>
      </c>
      <c r="BH226" s="184">
        <f>IF(N226="sníž. přenesená",J226,0)</f>
        <v>0</v>
      </c>
      <c r="BI226" s="184">
        <f>IF(N226="nulová",J226,0)</f>
        <v>0</v>
      </c>
      <c r="BJ226" s="17" t="s">
        <v>74</v>
      </c>
      <c r="BK226" s="184">
        <f>ROUND(I226*H226,2)</f>
        <v>0</v>
      </c>
      <c r="BL226" s="17" t="s">
        <v>131</v>
      </c>
      <c r="BM226" s="183" t="s">
        <v>456</v>
      </c>
    </row>
    <row r="227" spans="1:65" s="2" customFormat="1" ht="11.25">
      <c r="A227" s="34"/>
      <c r="B227" s="35"/>
      <c r="C227" s="36"/>
      <c r="D227" s="185" t="s">
        <v>118</v>
      </c>
      <c r="E227" s="36"/>
      <c r="F227" s="186" t="s">
        <v>457</v>
      </c>
      <c r="G227" s="36"/>
      <c r="H227" s="36"/>
      <c r="I227" s="187"/>
      <c r="J227" s="36"/>
      <c r="K227" s="36"/>
      <c r="L227" s="39"/>
      <c r="M227" s="188"/>
      <c r="N227" s="189"/>
      <c r="O227" s="64"/>
      <c r="P227" s="64"/>
      <c r="Q227" s="64"/>
      <c r="R227" s="64"/>
      <c r="S227" s="64"/>
      <c r="T227" s="65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7" t="s">
        <v>118</v>
      </c>
      <c r="AU227" s="17" t="s">
        <v>79</v>
      </c>
    </row>
    <row r="228" spans="1:65" s="2" customFormat="1" ht="19.5">
      <c r="A228" s="34"/>
      <c r="B228" s="35"/>
      <c r="C228" s="36"/>
      <c r="D228" s="190" t="s">
        <v>129</v>
      </c>
      <c r="E228" s="36"/>
      <c r="F228" s="191" t="s">
        <v>458</v>
      </c>
      <c r="G228" s="36"/>
      <c r="H228" s="36"/>
      <c r="I228" s="187"/>
      <c r="J228" s="36"/>
      <c r="K228" s="36"/>
      <c r="L228" s="39"/>
      <c r="M228" s="188"/>
      <c r="N228" s="189"/>
      <c r="O228" s="64"/>
      <c r="P228" s="64"/>
      <c r="Q228" s="64"/>
      <c r="R228" s="64"/>
      <c r="S228" s="64"/>
      <c r="T228" s="65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T228" s="17" t="s">
        <v>129</v>
      </c>
      <c r="AU228" s="17" t="s">
        <v>79</v>
      </c>
    </row>
    <row r="229" spans="1:65" s="13" customFormat="1" ht="11.25">
      <c r="B229" s="196"/>
      <c r="C229" s="197"/>
      <c r="D229" s="190" t="s">
        <v>183</v>
      </c>
      <c r="E229" s="198" t="s">
        <v>19</v>
      </c>
      <c r="F229" s="199" t="s">
        <v>459</v>
      </c>
      <c r="G229" s="197"/>
      <c r="H229" s="200">
        <v>91.41</v>
      </c>
      <c r="I229" s="201"/>
      <c r="J229" s="197"/>
      <c r="K229" s="197"/>
      <c r="L229" s="202"/>
      <c r="M229" s="203"/>
      <c r="N229" s="204"/>
      <c r="O229" s="204"/>
      <c r="P229" s="204"/>
      <c r="Q229" s="204"/>
      <c r="R229" s="204"/>
      <c r="S229" s="204"/>
      <c r="T229" s="205"/>
      <c r="AT229" s="206" t="s">
        <v>183</v>
      </c>
      <c r="AU229" s="206" t="s">
        <v>79</v>
      </c>
      <c r="AV229" s="13" t="s">
        <v>79</v>
      </c>
      <c r="AW229" s="13" t="s">
        <v>31</v>
      </c>
      <c r="AX229" s="13" t="s">
        <v>74</v>
      </c>
      <c r="AY229" s="206" t="s">
        <v>108</v>
      </c>
    </row>
    <row r="230" spans="1:65" s="2" customFormat="1" ht="24.2" customHeight="1">
      <c r="A230" s="34"/>
      <c r="B230" s="35"/>
      <c r="C230" s="172" t="s">
        <v>460</v>
      </c>
      <c r="D230" s="172" t="s">
        <v>111</v>
      </c>
      <c r="E230" s="173" t="s">
        <v>461</v>
      </c>
      <c r="F230" s="174" t="s">
        <v>220</v>
      </c>
      <c r="G230" s="175" t="s">
        <v>221</v>
      </c>
      <c r="H230" s="176">
        <v>4.2240000000000002</v>
      </c>
      <c r="I230" s="177"/>
      <c r="J230" s="178">
        <f>ROUND(I230*H230,2)</f>
        <v>0</v>
      </c>
      <c r="K230" s="174" t="s">
        <v>115</v>
      </c>
      <c r="L230" s="39"/>
      <c r="M230" s="179" t="s">
        <v>19</v>
      </c>
      <c r="N230" s="180" t="s">
        <v>40</v>
      </c>
      <c r="O230" s="64"/>
      <c r="P230" s="181">
        <f>O230*H230</f>
        <v>0</v>
      </c>
      <c r="Q230" s="181">
        <v>0</v>
      </c>
      <c r="R230" s="181">
        <f>Q230*H230</f>
        <v>0</v>
      </c>
      <c r="S230" s="181">
        <v>0</v>
      </c>
      <c r="T230" s="182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83" t="s">
        <v>131</v>
      </c>
      <c r="AT230" s="183" t="s">
        <v>111</v>
      </c>
      <c r="AU230" s="183" t="s">
        <v>79</v>
      </c>
      <c r="AY230" s="17" t="s">
        <v>108</v>
      </c>
      <c r="BE230" s="184">
        <f>IF(N230="základní",J230,0)</f>
        <v>0</v>
      </c>
      <c r="BF230" s="184">
        <f>IF(N230="snížená",J230,0)</f>
        <v>0</v>
      </c>
      <c r="BG230" s="184">
        <f>IF(N230="zákl. přenesená",J230,0)</f>
        <v>0</v>
      </c>
      <c r="BH230" s="184">
        <f>IF(N230="sníž. přenesená",J230,0)</f>
        <v>0</v>
      </c>
      <c r="BI230" s="184">
        <f>IF(N230="nulová",J230,0)</f>
        <v>0</v>
      </c>
      <c r="BJ230" s="17" t="s">
        <v>74</v>
      </c>
      <c r="BK230" s="184">
        <f>ROUND(I230*H230,2)</f>
        <v>0</v>
      </c>
      <c r="BL230" s="17" t="s">
        <v>131</v>
      </c>
      <c r="BM230" s="183" t="s">
        <v>462</v>
      </c>
    </row>
    <row r="231" spans="1:65" s="2" customFormat="1" ht="11.25">
      <c r="A231" s="34"/>
      <c r="B231" s="35"/>
      <c r="C231" s="36"/>
      <c r="D231" s="185" t="s">
        <v>118</v>
      </c>
      <c r="E231" s="36"/>
      <c r="F231" s="186" t="s">
        <v>463</v>
      </c>
      <c r="G231" s="36"/>
      <c r="H231" s="36"/>
      <c r="I231" s="187"/>
      <c r="J231" s="36"/>
      <c r="K231" s="36"/>
      <c r="L231" s="39"/>
      <c r="M231" s="188"/>
      <c r="N231" s="189"/>
      <c r="O231" s="64"/>
      <c r="P231" s="64"/>
      <c r="Q231" s="64"/>
      <c r="R231" s="64"/>
      <c r="S231" s="64"/>
      <c r="T231" s="65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T231" s="17" t="s">
        <v>118</v>
      </c>
      <c r="AU231" s="17" t="s">
        <v>79</v>
      </c>
    </row>
    <row r="232" spans="1:65" s="13" customFormat="1" ht="11.25">
      <c r="B232" s="196"/>
      <c r="C232" s="197"/>
      <c r="D232" s="190" t="s">
        <v>183</v>
      </c>
      <c r="E232" s="198" t="s">
        <v>19</v>
      </c>
      <c r="F232" s="199" t="s">
        <v>464</v>
      </c>
      <c r="G232" s="197"/>
      <c r="H232" s="200">
        <v>4.2240000000000002</v>
      </c>
      <c r="I232" s="201"/>
      <c r="J232" s="197"/>
      <c r="K232" s="197"/>
      <c r="L232" s="202"/>
      <c r="M232" s="203"/>
      <c r="N232" s="204"/>
      <c r="O232" s="204"/>
      <c r="P232" s="204"/>
      <c r="Q232" s="204"/>
      <c r="R232" s="204"/>
      <c r="S232" s="204"/>
      <c r="T232" s="205"/>
      <c r="AT232" s="206" t="s">
        <v>183</v>
      </c>
      <c r="AU232" s="206" t="s">
        <v>79</v>
      </c>
      <c r="AV232" s="13" t="s">
        <v>79</v>
      </c>
      <c r="AW232" s="13" t="s">
        <v>31</v>
      </c>
      <c r="AX232" s="13" t="s">
        <v>74</v>
      </c>
      <c r="AY232" s="206" t="s">
        <v>108</v>
      </c>
    </row>
    <row r="233" spans="1:65" s="12" customFormat="1" ht="22.9" customHeight="1">
      <c r="B233" s="156"/>
      <c r="C233" s="157"/>
      <c r="D233" s="158" t="s">
        <v>68</v>
      </c>
      <c r="E233" s="170" t="s">
        <v>465</v>
      </c>
      <c r="F233" s="170" t="s">
        <v>466</v>
      </c>
      <c r="G233" s="157"/>
      <c r="H233" s="157"/>
      <c r="I233" s="160"/>
      <c r="J233" s="171">
        <f>BK233</f>
        <v>0</v>
      </c>
      <c r="K233" s="157"/>
      <c r="L233" s="162"/>
      <c r="M233" s="163"/>
      <c r="N233" s="164"/>
      <c r="O233" s="164"/>
      <c r="P233" s="165">
        <f>SUM(P234:P235)</f>
        <v>0</v>
      </c>
      <c r="Q233" s="164"/>
      <c r="R233" s="165">
        <f>SUM(R234:R235)</f>
        <v>0</v>
      </c>
      <c r="S233" s="164"/>
      <c r="T233" s="166">
        <f>SUM(T234:T235)</f>
        <v>0</v>
      </c>
      <c r="AR233" s="167" t="s">
        <v>74</v>
      </c>
      <c r="AT233" s="168" t="s">
        <v>68</v>
      </c>
      <c r="AU233" s="168" t="s">
        <v>74</v>
      </c>
      <c r="AY233" s="167" t="s">
        <v>108</v>
      </c>
      <c r="BK233" s="169">
        <f>SUM(BK234:BK235)</f>
        <v>0</v>
      </c>
    </row>
    <row r="234" spans="1:65" s="2" customFormat="1" ht="24.2" customHeight="1">
      <c r="A234" s="34"/>
      <c r="B234" s="35"/>
      <c r="C234" s="172" t="s">
        <v>467</v>
      </c>
      <c r="D234" s="172" t="s">
        <v>111</v>
      </c>
      <c r="E234" s="173" t="s">
        <v>468</v>
      </c>
      <c r="F234" s="174" t="s">
        <v>469</v>
      </c>
      <c r="G234" s="175" t="s">
        <v>221</v>
      </c>
      <c r="H234" s="176">
        <v>677.00900000000001</v>
      </c>
      <c r="I234" s="177"/>
      <c r="J234" s="178">
        <f>ROUND(I234*H234,2)</f>
        <v>0</v>
      </c>
      <c r="K234" s="174" t="s">
        <v>115</v>
      </c>
      <c r="L234" s="39"/>
      <c r="M234" s="179" t="s">
        <v>19</v>
      </c>
      <c r="N234" s="180" t="s">
        <v>40</v>
      </c>
      <c r="O234" s="64"/>
      <c r="P234" s="181">
        <f>O234*H234</f>
        <v>0</v>
      </c>
      <c r="Q234" s="181">
        <v>0</v>
      </c>
      <c r="R234" s="181">
        <f>Q234*H234</f>
        <v>0</v>
      </c>
      <c r="S234" s="181">
        <v>0</v>
      </c>
      <c r="T234" s="182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83" t="s">
        <v>131</v>
      </c>
      <c r="AT234" s="183" t="s">
        <v>111</v>
      </c>
      <c r="AU234" s="183" t="s">
        <v>79</v>
      </c>
      <c r="AY234" s="17" t="s">
        <v>108</v>
      </c>
      <c r="BE234" s="184">
        <f>IF(N234="základní",J234,0)</f>
        <v>0</v>
      </c>
      <c r="BF234" s="184">
        <f>IF(N234="snížená",J234,0)</f>
        <v>0</v>
      </c>
      <c r="BG234" s="184">
        <f>IF(N234="zákl. přenesená",J234,0)</f>
        <v>0</v>
      </c>
      <c r="BH234" s="184">
        <f>IF(N234="sníž. přenesená",J234,0)</f>
        <v>0</v>
      </c>
      <c r="BI234" s="184">
        <f>IF(N234="nulová",J234,0)</f>
        <v>0</v>
      </c>
      <c r="BJ234" s="17" t="s">
        <v>74</v>
      </c>
      <c r="BK234" s="184">
        <f>ROUND(I234*H234,2)</f>
        <v>0</v>
      </c>
      <c r="BL234" s="17" t="s">
        <v>131</v>
      </c>
      <c r="BM234" s="183" t="s">
        <v>470</v>
      </c>
    </row>
    <row r="235" spans="1:65" s="2" customFormat="1" ht="11.25">
      <c r="A235" s="34"/>
      <c r="B235" s="35"/>
      <c r="C235" s="36"/>
      <c r="D235" s="185" t="s">
        <v>118</v>
      </c>
      <c r="E235" s="36"/>
      <c r="F235" s="186" t="s">
        <v>471</v>
      </c>
      <c r="G235" s="36"/>
      <c r="H235" s="36"/>
      <c r="I235" s="187"/>
      <c r="J235" s="36"/>
      <c r="K235" s="36"/>
      <c r="L235" s="39"/>
      <c r="M235" s="192"/>
      <c r="N235" s="193"/>
      <c r="O235" s="194"/>
      <c r="P235" s="194"/>
      <c r="Q235" s="194"/>
      <c r="R235" s="194"/>
      <c r="S235" s="194"/>
      <c r="T235" s="195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7" t="s">
        <v>118</v>
      </c>
      <c r="AU235" s="17" t="s">
        <v>79</v>
      </c>
    </row>
    <row r="236" spans="1:65" s="2" customFormat="1" ht="6.95" customHeight="1">
      <c r="A236" s="34"/>
      <c r="B236" s="47"/>
      <c r="C236" s="48"/>
      <c r="D236" s="48"/>
      <c r="E236" s="48"/>
      <c r="F236" s="48"/>
      <c r="G236" s="48"/>
      <c r="H236" s="48"/>
      <c r="I236" s="48"/>
      <c r="J236" s="48"/>
      <c r="K236" s="48"/>
      <c r="L236" s="39"/>
      <c r="M236" s="34"/>
      <c r="O236" s="34"/>
      <c r="P236" s="34"/>
      <c r="Q236" s="34"/>
      <c r="R236" s="34"/>
      <c r="S236" s="34"/>
      <c r="T236" s="34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</row>
  </sheetData>
  <sheetProtection algorithmName="SHA-512" hashValue="6+1q4DyB3u0ijW3g3cL/f4Yo1ztI4x3D+tJG6T/2LEyydob1602sBVMkTTPoHSIQYyQxLzfBbkpwn+rxJ4mDmw==" saltValue="LK1KG9sVquR8kkuM4VZ+ApxH02qKb9CfBvGiqN0gAz+Te399nTxnKkx0zYtVpdbUmjrdqJh/ly3KMOFC4/Vjqg==" spinCount="100000" sheet="1" objects="1" scenarios="1" formatColumns="0" formatRows="0" autoFilter="0"/>
  <autoFilter ref="C86:K235" xr:uid="{00000000-0009-0000-0000-000002000000}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hyperlinks>
    <hyperlink ref="F91" r:id="rId1" xr:uid="{00000000-0004-0000-0200-000000000000}"/>
    <hyperlink ref="F94" r:id="rId2" xr:uid="{00000000-0004-0000-0200-000001000000}"/>
    <hyperlink ref="F96" r:id="rId3" xr:uid="{00000000-0004-0000-0200-000002000000}"/>
    <hyperlink ref="F98" r:id="rId4" xr:uid="{00000000-0004-0000-0200-000003000000}"/>
    <hyperlink ref="F101" r:id="rId5" xr:uid="{00000000-0004-0000-0200-000004000000}"/>
    <hyperlink ref="F105" r:id="rId6" xr:uid="{00000000-0004-0000-0200-000005000000}"/>
    <hyperlink ref="F108" r:id="rId7" xr:uid="{00000000-0004-0000-0200-000006000000}"/>
    <hyperlink ref="F111" r:id="rId8" xr:uid="{00000000-0004-0000-0200-000007000000}"/>
    <hyperlink ref="F113" r:id="rId9" xr:uid="{00000000-0004-0000-0200-000008000000}"/>
    <hyperlink ref="F116" r:id="rId10" xr:uid="{00000000-0004-0000-0200-000009000000}"/>
    <hyperlink ref="F119" r:id="rId11" xr:uid="{00000000-0004-0000-0200-00000A000000}"/>
    <hyperlink ref="F125" r:id="rId12" xr:uid="{00000000-0004-0000-0200-00000B000000}"/>
    <hyperlink ref="F131" r:id="rId13" xr:uid="{00000000-0004-0000-0200-00000C000000}"/>
    <hyperlink ref="F134" r:id="rId14" xr:uid="{00000000-0004-0000-0200-00000D000000}"/>
    <hyperlink ref="F136" r:id="rId15" xr:uid="{00000000-0004-0000-0200-00000E000000}"/>
    <hyperlink ref="F141" r:id="rId16" xr:uid="{00000000-0004-0000-0200-00000F000000}"/>
    <hyperlink ref="F146" r:id="rId17" xr:uid="{00000000-0004-0000-0200-000010000000}"/>
    <hyperlink ref="F149" r:id="rId18" xr:uid="{00000000-0004-0000-0200-000011000000}"/>
    <hyperlink ref="F152" r:id="rId19" xr:uid="{00000000-0004-0000-0200-000012000000}"/>
    <hyperlink ref="F154" r:id="rId20" xr:uid="{00000000-0004-0000-0200-000013000000}"/>
    <hyperlink ref="F156" r:id="rId21" xr:uid="{00000000-0004-0000-0200-000014000000}"/>
    <hyperlink ref="F160" r:id="rId22" xr:uid="{00000000-0004-0000-0200-000015000000}"/>
    <hyperlink ref="F163" r:id="rId23" xr:uid="{00000000-0004-0000-0200-000016000000}"/>
    <hyperlink ref="F167" r:id="rId24" xr:uid="{00000000-0004-0000-0200-000017000000}"/>
    <hyperlink ref="F169" r:id="rId25" xr:uid="{00000000-0004-0000-0200-000018000000}"/>
    <hyperlink ref="F171" r:id="rId26" xr:uid="{00000000-0004-0000-0200-000019000000}"/>
    <hyperlink ref="F174" r:id="rId27" xr:uid="{00000000-0004-0000-0200-00001A000000}"/>
    <hyperlink ref="F176" r:id="rId28" xr:uid="{00000000-0004-0000-0200-00001B000000}"/>
    <hyperlink ref="F179" r:id="rId29" xr:uid="{00000000-0004-0000-0200-00001C000000}"/>
    <hyperlink ref="F181" r:id="rId30" xr:uid="{00000000-0004-0000-0200-00001D000000}"/>
    <hyperlink ref="F185" r:id="rId31" xr:uid="{00000000-0004-0000-0200-00001E000000}"/>
    <hyperlink ref="F188" r:id="rId32" xr:uid="{00000000-0004-0000-0200-00001F000000}"/>
    <hyperlink ref="F191" r:id="rId33" xr:uid="{00000000-0004-0000-0200-000020000000}"/>
    <hyperlink ref="F196" r:id="rId34" xr:uid="{00000000-0004-0000-0200-000021000000}"/>
    <hyperlink ref="F202" r:id="rId35" xr:uid="{00000000-0004-0000-0200-000022000000}"/>
    <hyperlink ref="F205" r:id="rId36" xr:uid="{00000000-0004-0000-0200-000023000000}"/>
    <hyperlink ref="F207" r:id="rId37" xr:uid="{00000000-0004-0000-0200-000024000000}"/>
    <hyperlink ref="F211" r:id="rId38" xr:uid="{00000000-0004-0000-0200-000025000000}"/>
    <hyperlink ref="F213" r:id="rId39" xr:uid="{00000000-0004-0000-0200-000026000000}"/>
    <hyperlink ref="F215" r:id="rId40" xr:uid="{00000000-0004-0000-0200-000027000000}"/>
    <hyperlink ref="F217" r:id="rId41" xr:uid="{00000000-0004-0000-0200-000028000000}"/>
    <hyperlink ref="F221" r:id="rId42" xr:uid="{00000000-0004-0000-0200-000029000000}"/>
    <hyperlink ref="F223" r:id="rId43" xr:uid="{00000000-0004-0000-0200-00002A000000}"/>
    <hyperlink ref="F227" r:id="rId44" xr:uid="{00000000-0004-0000-0200-00002B000000}"/>
    <hyperlink ref="F231" r:id="rId45" xr:uid="{00000000-0004-0000-0200-00002C000000}"/>
    <hyperlink ref="F235" r:id="rId46" xr:uid="{00000000-0004-0000-0200-00002D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4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318"/>
  <sheetViews>
    <sheetView showGridLines="0" topLeftCell="A294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6"/>
      <c r="M2" s="346"/>
      <c r="N2" s="346"/>
      <c r="O2" s="346"/>
      <c r="P2" s="346"/>
      <c r="Q2" s="346"/>
      <c r="R2" s="346"/>
      <c r="S2" s="346"/>
      <c r="T2" s="346"/>
      <c r="U2" s="346"/>
      <c r="V2" s="346"/>
      <c r="AT2" s="17" t="s">
        <v>82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20"/>
      <c r="AT3" s="17" t="s">
        <v>79</v>
      </c>
    </row>
    <row r="4" spans="1:46" s="1" customFormat="1" ht="24.95" customHeight="1">
      <c r="B4" s="20"/>
      <c r="D4" s="102" t="s">
        <v>83</v>
      </c>
      <c r="L4" s="20"/>
      <c r="M4" s="103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4" t="s">
        <v>16</v>
      </c>
      <c r="L6" s="20"/>
    </row>
    <row r="7" spans="1:46" s="1" customFormat="1" ht="16.5" customHeight="1">
      <c r="B7" s="20"/>
      <c r="E7" s="353" t="str">
        <f>'Rekapitulace stavby'!K6</f>
        <v>Polní cesta Krajníčko C9</v>
      </c>
      <c r="F7" s="354"/>
      <c r="G7" s="354"/>
      <c r="H7" s="354"/>
      <c r="L7" s="20"/>
    </row>
    <row r="8" spans="1:46" s="2" customFormat="1" ht="12" customHeight="1">
      <c r="A8" s="34"/>
      <c r="B8" s="39"/>
      <c r="C8" s="34"/>
      <c r="D8" s="104" t="s">
        <v>165</v>
      </c>
      <c r="E8" s="34"/>
      <c r="F8" s="34"/>
      <c r="G8" s="34"/>
      <c r="H8" s="34"/>
      <c r="I8" s="34"/>
      <c r="J8" s="34"/>
      <c r="K8" s="34"/>
      <c r="L8" s="105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47" t="s">
        <v>472</v>
      </c>
      <c r="F9" s="348"/>
      <c r="G9" s="348"/>
      <c r="H9" s="348"/>
      <c r="I9" s="34"/>
      <c r="J9" s="34"/>
      <c r="K9" s="34"/>
      <c r="L9" s="105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5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4" t="s">
        <v>18</v>
      </c>
      <c r="E11" s="34"/>
      <c r="F11" s="106" t="s">
        <v>19</v>
      </c>
      <c r="G11" s="34"/>
      <c r="H11" s="34"/>
      <c r="I11" s="104" t="s">
        <v>20</v>
      </c>
      <c r="J11" s="106" t="s">
        <v>19</v>
      </c>
      <c r="K11" s="34"/>
      <c r="L11" s="105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4" t="s">
        <v>21</v>
      </c>
      <c r="E12" s="34"/>
      <c r="F12" s="106" t="s">
        <v>22</v>
      </c>
      <c r="G12" s="34"/>
      <c r="H12" s="34"/>
      <c r="I12" s="104" t="s">
        <v>23</v>
      </c>
      <c r="J12" s="107" t="str">
        <f>'Rekapitulace stavby'!AN8</f>
        <v>14. 4. 2022</v>
      </c>
      <c r="K12" s="34"/>
      <c r="L12" s="105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5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4" t="s">
        <v>25</v>
      </c>
      <c r="E14" s="34"/>
      <c r="F14" s="34"/>
      <c r="G14" s="34"/>
      <c r="H14" s="34"/>
      <c r="I14" s="104" t="s">
        <v>26</v>
      </c>
      <c r="J14" s="106" t="str">
        <f>IF('Rekapitulace stavby'!AN10="","",'Rekapitulace stavby'!AN10)</f>
        <v/>
      </c>
      <c r="K14" s="34"/>
      <c r="L14" s="105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6" t="str">
        <f>IF('Rekapitulace stavby'!E11="","",'Rekapitulace stavby'!E11)</f>
        <v xml:space="preserve"> </v>
      </c>
      <c r="F15" s="34"/>
      <c r="G15" s="34"/>
      <c r="H15" s="34"/>
      <c r="I15" s="104" t="s">
        <v>27</v>
      </c>
      <c r="J15" s="106" t="str">
        <f>IF('Rekapitulace stavby'!AN11="","",'Rekapitulace stavby'!AN11)</f>
        <v/>
      </c>
      <c r="K15" s="34"/>
      <c r="L15" s="105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5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4" t="s">
        <v>28</v>
      </c>
      <c r="E17" s="34"/>
      <c r="F17" s="34"/>
      <c r="G17" s="34"/>
      <c r="H17" s="34"/>
      <c r="I17" s="104" t="s">
        <v>26</v>
      </c>
      <c r="J17" s="30" t="str">
        <f>'Rekapitulace stavby'!AN13</f>
        <v>Vyplň údaj</v>
      </c>
      <c r="K17" s="34"/>
      <c r="L17" s="105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49" t="str">
        <f>'Rekapitulace stavby'!E14</f>
        <v>Vyplň údaj</v>
      </c>
      <c r="F18" s="350"/>
      <c r="G18" s="350"/>
      <c r="H18" s="350"/>
      <c r="I18" s="104" t="s">
        <v>27</v>
      </c>
      <c r="J18" s="30" t="str">
        <f>'Rekapitulace stavby'!AN14</f>
        <v>Vyplň údaj</v>
      </c>
      <c r="K18" s="34"/>
      <c r="L18" s="105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5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4" t="s">
        <v>30</v>
      </c>
      <c r="E20" s="34"/>
      <c r="F20" s="34"/>
      <c r="G20" s="34"/>
      <c r="H20" s="34"/>
      <c r="I20" s="104" t="s">
        <v>26</v>
      </c>
      <c r="J20" s="106" t="str">
        <f>IF('Rekapitulace stavby'!AN16="","",'Rekapitulace stavby'!AN16)</f>
        <v/>
      </c>
      <c r="K20" s="34"/>
      <c r="L20" s="105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6" t="str">
        <f>IF('Rekapitulace stavby'!E17="","",'Rekapitulace stavby'!E17)</f>
        <v xml:space="preserve"> </v>
      </c>
      <c r="F21" s="34"/>
      <c r="G21" s="34"/>
      <c r="H21" s="34"/>
      <c r="I21" s="104" t="s">
        <v>27</v>
      </c>
      <c r="J21" s="106" t="str">
        <f>IF('Rekapitulace stavby'!AN17="","",'Rekapitulace stavby'!AN17)</f>
        <v/>
      </c>
      <c r="K21" s="34"/>
      <c r="L21" s="105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5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4" t="s">
        <v>32</v>
      </c>
      <c r="E23" s="34"/>
      <c r="F23" s="34"/>
      <c r="G23" s="34"/>
      <c r="H23" s="34"/>
      <c r="I23" s="104" t="s">
        <v>26</v>
      </c>
      <c r="J23" s="106" t="str">
        <f>IF('Rekapitulace stavby'!AN19="","",'Rekapitulace stavby'!AN19)</f>
        <v/>
      </c>
      <c r="K23" s="34"/>
      <c r="L23" s="105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6" t="str">
        <f>IF('Rekapitulace stavby'!E20="","",'Rekapitulace stavby'!E20)</f>
        <v xml:space="preserve"> </v>
      </c>
      <c r="F24" s="34"/>
      <c r="G24" s="34"/>
      <c r="H24" s="34"/>
      <c r="I24" s="104" t="s">
        <v>27</v>
      </c>
      <c r="J24" s="106" t="str">
        <f>IF('Rekapitulace stavby'!AN20="","",'Rekapitulace stavby'!AN20)</f>
        <v/>
      </c>
      <c r="K24" s="34"/>
      <c r="L24" s="105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5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4" t="s">
        <v>33</v>
      </c>
      <c r="E26" s="34"/>
      <c r="F26" s="34"/>
      <c r="G26" s="34"/>
      <c r="H26" s="34"/>
      <c r="I26" s="34"/>
      <c r="J26" s="34"/>
      <c r="K26" s="34"/>
      <c r="L26" s="105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8"/>
      <c r="B27" s="109"/>
      <c r="C27" s="108"/>
      <c r="D27" s="108"/>
      <c r="E27" s="351" t="s">
        <v>19</v>
      </c>
      <c r="F27" s="351"/>
      <c r="G27" s="351"/>
      <c r="H27" s="351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5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1"/>
      <c r="E29" s="111"/>
      <c r="F29" s="111"/>
      <c r="G29" s="111"/>
      <c r="H29" s="111"/>
      <c r="I29" s="111"/>
      <c r="J29" s="111"/>
      <c r="K29" s="111"/>
      <c r="L29" s="105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2" t="s">
        <v>35</v>
      </c>
      <c r="E30" s="34"/>
      <c r="F30" s="34"/>
      <c r="G30" s="34"/>
      <c r="H30" s="34"/>
      <c r="I30" s="34"/>
      <c r="J30" s="113">
        <f>ROUND(J91, 2)</f>
        <v>0</v>
      </c>
      <c r="K30" s="34"/>
      <c r="L30" s="105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1"/>
      <c r="E31" s="111"/>
      <c r="F31" s="111"/>
      <c r="G31" s="111"/>
      <c r="H31" s="111"/>
      <c r="I31" s="111"/>
      <c r="J31" s="111"/>
      <c r="K31" s="111"/>
      <c r="L31" s="105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4" t="s">
        <v>37</v>
      </c>
      <c r="G32" s="34"/>
      <c r="H32" s="34"/>
      <c r="I32" s="114" t="s">
        <v>36</v>
      </c>
      <c r="J32" s="114" t="s">
        <v>38</v>
      </c>
      <c r="K32" s="34"/>
      <c r="L32" s="105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5" t="s">
        <v>39</v>
      </c>
      <c r="E33" s="104" t="s">
        <v>40</v>
      </c>
      <c r="F33" s="116">
        <f>ROUND((SUM(BE91:BE317)),  2)</f>
        <v>0</v>
      </c>
      <c r="G33" s="34"/>
      <c r="H33" s="34"/>
      <c r="I33" s="117">
        <v>0.21</v>
      </c>
      <c r="J33" s="116">
        <f>ROUND(((SUM(BE91:BE317))*I33),  2)</f>
        <v>0</v>
      </c>
      <c r="K33" s="34"/>
      <c r="L33" s="105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4" t="s">
        <v>41</v>
      </c>
      <c r="F34" s="116">
        <f>ROUND((SUM(BF91:BF317)),  2)</f>
        <v>0</v>
      </c>
      <c r="G34" s="34"/>
      <c r="H34" s="34"/>
      <c r="I34" s="117">
        <v>0.12</v>
      </c>
      <c r="J34" s="116">
        <f>ROUND(((SUM(BF91:BF317))*I34),  2)</f>
        <v>0</v>
      </c>
      <c r="K34" s="34"/>
      <c r="L34" s="105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4" t="s">
        <v>42</v>
      </c>
      <c r="F35" s="116">
        <f>ROUND((SUM(BG91:BG317)),  2)</f>
        <v>0</v>
      </c>
      <c r="G35" s="34"/>
      <c r="H35" s="34"/>
      <c r="I35" s="117">
        <v>0.21</v>
      </c>
      <c r="J35" s="116">
        <f>0</f>
        <v>0</v>
      </c>
      <c r="K35" s="34"/>
      <c r="L35" s="105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4" t="s">
        <v>43</v>
      </c>
      <c r="F36" s="116">
        <f>ROUND((SUM(BH91:BH317)),  2)</f>
        <v>0</v>
      </c>
      <c r="G36" s="34"/>
      <c r="H36" s="34"/>
      <c r="I36" s="117">
        <v>0.12</v>
      </c>
      <c r="J36" s="116">
        <f>0</f>
        <v>0</v>
      </c>
      <c r="K36" s="34"/>
      <c r="L36" s="105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4" t="s">
        <v>44</v>
      </c>
      <c r="F37" s="116">
        <f>ROUND((SUM(BI91:BI317)),  2)</f>
        <v>0</v>
      </c>
      <c r="G37" s="34"/>
      <c r="H37" s="34"/>
      <c r="I37" s="117">
        <v>0</v>
      </c>
      <c r="J37" s="116">
        <f>0</f>
        <v>0</v>
      </c>
      <c r="K37" s="34"/>
      <c r="L37" s="105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5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8"/>
      <c r="D39" s="119" t="s">
        <v>45</v>
      </c>
      <c r="E39" s="120"/>
      <c r="F39" s="120"/>
      <c r="G39" s="121" t="s">
        <v>46</v>
      </c>
      <c r="H39" s="122" t="s">
        <v>47</v>
      </c>
      <c r="I39" s="120"/>
      <c r="J39" s="123">
        <f>SUM(J30:J37)</f>
        <v>0</v>
      </c>
      <c r="K39" s="124"/>
      <c r="L39" s="105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84</v>
      </c>
      <c r="D45" s="36"/>
      <c r="E45" s="36"/>
      <c r="F45" s="36"/>
      <c r="G45" s="36"/>
      <c r="H45" s="36"/>
      <c r="I45" s="36"/>
      <c r="J45" s="36"/>
      <c r="K45" s="36"/>
      <c r="L45" s="105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5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5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55" t="str">
        <f>E7</f>
        <v>Polní cesta Krajníčko C9</v>
      </c>
      <c r="F48" s="356"/>
      <c r="G48" s="356"/>
      <c r="H48" s="356"/>
      <c r="I48" s="36"/>
      <c r="J48" s="36"/>
      <c r="K48" s="36"/>
      <c r="L48" s="105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165</v>
      </c>
      <c r="D49" s="36"/>
      <c r="E49" s="36"/>
      <c r="F49" s="36"/>
      <c r="G49" s="36"/>
      <c r="H49" s="36"/>
      <c r="I49" s="36"/>
      <c r="J49" s="36"/>
      <c r="K49" s="36"/>
      <c r="L49" s="105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26" t="str">
        <f>E9</f>
        <v>202411012 - SO 02</v>
      </c>
      <c r="F50" s="352"/>
      <c r="G50" s="352"/>
      <c r="H50" s="352"/>
      <c r="I50" s="36"/>
      <c r="J50" s="36"/>
      <c r="K50" s="36"/>
      <c r="L50" s="105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5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29" t="s">
        <v>23</v>
      </c>
      <c r="J52" s="59" t="str">
        <f>IF(J12="","",J12)</f>
        <v>14. 4. 2022</v>
      </c>
      <c r="K52" s="36"/>
      <c r="L52" s="105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5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25</v>
      </c>
      <c r="D54" s="36"/>
      <c r="E54" s="36"/>
      <c r="F54" s="27" t="str">
        <f>E15</f>
        <v xml:space="preserve"> </v>
      </c>
      <c r="G54" s="36"/>
      <c r="H54" s="36"/>
      <c r="I54" s="29" t="s">
        <v>30</v>
      </c>
      <c r="J54" s="32" t="str">
        <f>E21</f>
        <v xml:space="preserve"> </v>
      </c>
      <c r="K54" s="36"/>
      <c r="L54" s="105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28</v>
      </c>
      <c r="D55" s="36"/>
      <c r="E55" s="36"/>
      <c r="F55" s="27" t="str">
        <f>IF(E18="","",E18)</f>
        <v>Vyplň údaj</v>
      </c>
      <c r="G55" s="36"/>
      <c r="H55" s="36"/>
      <c r="I55" s="29" t="s">
        <v>32</v>
      </c>
      <c r="J55" s="32" t="str">
        <f>E24</f>
        <v xml:space="preserve"> </v>
      </c>
      <c r="K55" s="36"/>
      <c r="L55" s="105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5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29" t="s">
        <v>85</v>
      </c>
      <c r="D57" s="130"/>
      <c r="E57" s="130"/>
      <c r="F57" s="130"/>
      <c r="G57" s="130"/>
      <c r="H57" s="130"/>
      <c r="I57" s="130"/>
      <c r="J57" s="131" t="s">
        <v>86</v>
      </c>
      <c r="K57" s="130"/>
      <c r="L57" s="105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5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2" t="s">
        <v>67</v>
      </c>
      <c r="D59" s="36"/>
      <c r="E59" s="36"/>
      <c r="F59" s="36"/>
      <c r="G59" s="36"/>
      <c r="H59" s="36"/>
      <c r="I59" s="36"/>
      <c r="J59" s="77">
        <f>J91</f>
        <v>0</v>
      </c>
      <c r="K59" s="36"/>
      <c r="L59" s="105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87</v>
      </c>
    </row>
    <row r="60" spans="1:47" s="9" customFormat="1" ht="24.95" customHeight="1">
      <c r="B60" s="133"/>
      <c r="C60" s="134"/>
      <c r="D60" s="135" t="s">
        <v>167</v>
      </c>
      <c r="E60" s="136"/>
      <c r="F60" s="136"/>
      <c r="G60" s="136"/>
      <c r="H60" s="136"/>
      <c r="I60" s="136"/>
      <c r="J60" s="137">
        <f>J92</f>
        <v>0</v>
      </c>
      <c r="K60" s="134"/>
      <c r="L60" s="138"/>
    </row>
    <row r="61" spans="1:47" s="10" customFormat="1" ht="19.899999999999999" customHeight="1">
      <c r="B61" s="139"/>
      <c r="C61" s="140"/>
      <c r="D61" s="141" t="s">
        <v>168</v>
      </c>
      <c r="E61" s="142"/>
      <c r="F61" s="142"/>
      <c r="G61" s="142"/>
      <c r="H61" s="142"/>
      <c r="I61" s="142"/>
      <c r="J61" s="143">
        <f>J93</f>
        <v>0</v>
      </c>
      <c r="K61" s="140"/>
      <c r="L61" s="144"/>
    </row>
    <row r="62" spans="1:47" s="10" customFormat="1" ht="19.899999999999999" customHeight="1">
      <c r="B62" s="139"/>
      <c r="C62" s="140"/>
      <c r="D62" s="141" t="s">
        <v>473</v>
      </c>
      <c r="E62" s="142"/>
      <c r="F62" s="142"/>
      <c r="G62" s="142"/>
      <c r="H62" s="142"/>
      <c r="I62" s="142"/>
      <c r="J62" s="143">
        <f>J157</f>
        <v>0</v>
      </c>
      <c r="K62" s="140"/>
      <c r="L62" s="144"/>
    </row>
    <row r="63" spans="1:47" s="10" customFormat="1" ht="19.899999999999999" customHeight="1">
      <c r="B63" s="139"/>
      <c r="C63" s="140"/>
      <c r="D63" s="141" t="s">
        <v>474</v>
      </c>
      <c r="E63" s="142"/>
      <c r="F63" s="142"/>
      <c r="G63" s="142"/>
      <c r="H63" s="142"/>
      <c r="I63" s="142"/>
      <c r="J63" s="143">
        <f>J188</f>
        <v>0</v>
      </c>
      <c r="K63" s="140"/>
      <c r="L63" s="144"/>
    </row>
    <row r="64" spans="1:47" s="10" customFormat="1" ht="19.899999999999999" customHeight="1">
      <c r="B64" s="139"/>
      <c r="C64" s="140"/>
      <c r="D64" s="141" t="s">
        <v>169</v>
      </c>
      <c r="E64" s="142"/>
      <c r="F64" s="142"/>
      <c r="G64" s="142"/>
      <c r="H64" s="142"/>
      <c r="I64" s="142"/>
      <c r="J64" s="143">
        <f>J194</f>
        <v>0</v>
      </c>
      <c r="K64" s="140"/>
      <c r="L64" s="144"/>
    </row>
    <row r="65" spans="1:31" s="10" customFormat="1" ht="19.899999999999999" customHeight="1">
      <c r="B65" s="139"/>
      <c r="C65" s="140"/>
      <c r="D65" s="141" t="s">
        <v>170</v>
      </c>
      <c r="E65" s="142"/>
      <c r="F65" s="142"/>
      <c r="G65" s="142"/>
      <c r="H65" s="142"/>
      <c r="I65" s="142"/>
      <c r="J65" s="143">
        <f>J220</f>
        <v>0</v>
      </c>
      <c r="K65" s="140"/>
      <c r="L65" s="144"/>
    </row>
    <row r="66" spans="1:31" s="10" customFormat="1" ht="19.899999999999999" customHeight="1">
      <c r="B66" s="139"/>
      <c r="C66" s="140"/>
      <c r="D66" s="141" t="s">
        <v>172</v>
      </c>
      <c r="E66" s="142"/>
      <c r="F66" s="142"/>
      <c r="G66" s="142"/>
      <c r="H66" s="142"/>
      <c r="I66" s="142"/>
      <c r="J66" s="143">
        <f>J262</f>
        <v>0</v>
      </c>
      <c r="K66" s="140"/>
      <c r="L66" s="144"/>
    </row>
    <row r="67" spans="1:31" s="10" customFormat="1" ht="19.899999999999999" customHeight="1">
      <c r="B67" s="139"/>
      <c r="C67" s="140"/>
      <c r="D67" s="141" t="s">
        <v>173</v>
      </c>
      <c r="E67" s="142"/>
      <c r="F67" s="142"/>
      <c r="G67" s="142"/>
      <c r="H67" s="142"/>
      <c r="I67" s="142"/>
      <c r="J67" s="143">
        <f>J280</f>
        <v>0</v>
      </c>
      <c r="K67" s="140"/>
      <c r="L67" s="144"/>
    </row>
    <row r="68" spans="1:31" s="10" customFormat="1" ht="19.899999999999999" customHeight="1">
      <c r="B68" s="139"/>
      <c r="C68" s="140"/>
      <c r="D68" s="141" t="s">
        <v>174</v>
      </c>
      <c r="E68" s="142"/>
      <c r="F68" s="142"/>
      <c r="G68" s="142"/>
      <c r="H68" s="142"/>
      <c r="I68" s="142"/>
      <c r="J68" s="143">
        <f>J293</f>
        <v>0</v>
      </c>
      <c r="K68" s="140"/>
      <c r="L68" s="144"/>
    </row>
    <row r="69" spans="1:31" s="9" customFormat="1" ht="24.95" customHeight="1">
      <c r="B69" s="133"/>
      <c r="C69" s="134"/>
      <c r="D69" s="135" t="s">
        <v>475</v>
      </c>
      <c r="E69" s="136"/>
      <c r="F69" s="136"/>
      <c r="G69" s="136"/>
      <c r="H69" s="136"/>
      <c r="I69" s="136"/>
      <c r="J69" s="137">
        <f>J296</f>
        <v>0</v>
      </c>
      <c r="K69" s="134"/>
      <c r="L69" s="138"/>
    </row>
    <row r="70" spans="1:31" s="10" customFormat="1" ht="19.899999999999999" customHeight="1">
      <c r="B70" s="139"/>
      <c r="C70" s="140"/>
      <c r="D70" s="141" t="s">
        <v>476</v>
      </c>
      <c r="E70" s="142"/>
      <c r="F70" s="142"/>
      <c r="G70" s="142"/>
      <c r="H70" s="142"/>
      <c r="I70" s="142"/>
      <c r="J70" s="143">
        <f>J297</f>
        <v>0</v>
      </c>
      <c r="K70" s="140"/>
      <c r="L70" s="144"/>
    </row>
    <row r="71" spans="1:31" s="10" customFormat="1" ht="19.899999999999999" customHeight="1">
      <c r="B71" s="139"/>
      <c r="C71" s="140"/>
      <c r="D71" s="141" t="s">
        <v>477</v>
      </c>
      <c r="E71" s="142"/>
      <c r="F71" s="142"/>
      <c r="G71" s="142"/>
      <c r="H71" s="142"/>
      <c r="I71" s="142"/>
      <c r="J71" s="143">
        <f>J313</f>
        <v>0</v>
      </c>
      <c r="K71" s="140"/>
      <c r="L71" s="144"/>
    </row>
    <row r="72" spans="1:31" s="2" customFormat="1" ht="21.75" customHeight="1">
      <c r="A72" s="34"/>
      <c r="B72" s="35"/>
      <c r="C72" s="36"/>
      <c r="D72" s="36"/>
      <c r="E72" s="36"/>
      <c r="F72" s="36"/>
      <c r="G72" s="36"/>
      <c r="H72" s="36"/>
      <c r="I72" s="36"/>
      <c r="J72" s="36"/>
      <c r="K72" s="36"/>
      <c r="L72" s="105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6.95" customHeight="1">
      <c r="A73" s="34"/>
      <c r="B73" s="47"/>
      <c r="C73" s="48"/>
      <c r="D73" s="48"/>
      <c r="E73" s="48"/>
      <c r="F73" s="48"/>
      <c r="G73" s="48"/>
      <c r="H73" s="48"/>
      <c r="I73" s="48"/>
      <c r="J73" s="48"/>
      <c r="K73" s="48"/>
      <c r="L73" s="105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7" spans="1:31" s="2" customFormat="1" ht="6.95" customHeight="1">
      <c r="A77" s="34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105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24.95" customHeight="1">
      <c r="A78" s="34"/>
      <c r="B78" s="35"/>
      <c r="C78" s="23" t="s">
        <v>92</v>
      </c>
      <c r="D78" s="36"/>
      <c r="E78" s="36"/>
      <c r="F78" s="36"/>
      <c r="G78" s="36"/>
      <c r="H78" s="36"/>
      <c r="I78" s="36"/>
      <c r="J78" s="36"/>
      <c r="K78" s="36"/>
      <c r="L78" s="105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6.95" customHeight="1">
      <c r="A79" s="34"/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105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2" customHeight="1">
      <c r="A80" s="34"/>
      <c r="B80" s="35"/>
      <c r="C80" s="29" t="s">
        <v>16</v>
      </c>
      <c r="D80" s="36"/>
      <c r="E80" s="36"/>
      <c r="F80" s="36"/>
      <c r="G80" s="36"/>
      <c r="H80" s="36"/>
      <c r="I80" s="36"/>
      <c r="J80" s="36"/>
      <c r="K80" s="36"/>
      <c r="L80" s="105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6.5" customHeight="1">
      <c r="A81" s="34"/>
      <c r="B81" s="35"/>
      <c r="C81" s="36"/>
      <c r="D81" s="36"/>
      <c r="E81" s="355" t="str">
        <f>E7</f>
        <v>Polní cesta Krajníčko C9</v>
      </c>
      <c r="F81" s="356"/>
      <c r="G81" s="356"/>
      <c r="H81" s="356"/>
      <c r="I81" s="36"/>
      <c r="J81" s="36"/>
      <c r="K81" s="36"/>
      <c r="L81" s="105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2" customHeight="1">
      <c r="A82" s="34"/>
      <c r="B82" s="35"/>
      <c r="C82" s="29" t="s">
        <v>165</v>
      </c>
      <c r="D82" s="36"/>
      <c r="E82" s="36"/>
      <c r="F82" s="36"/>
      <c r="G82" s="36"/>
      <c r="H82" s="36"/>
      <c r="I82" s="36"/>
      <c r="J82" s="36"/>
      <c r="K82" s="36"/>
      <c r="L82" s="105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6.5" customHeight="1">
      <c r="A83" s="34"/>
      <c r="B83" s="35"/>
      <c r="C83" s="36"/>
      <c r="D83" s="36"/>
      <c r="E83" s="326" t="str">
        <f>E9</f>
        <v>202411012 - SO 02</v>
      </c>
      <c r="F83" s="352"/>
      <c r="G83" s="352"/>
      <c r="H83" s="352"/>
      <c r="I83" s="36"/>
      <c r="J83" s="36"/>
      <c r="K83" s="36"/>
      <c r="L83" s="105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6.95" customHeight="1">
      <c r="A84" s="34"/>
      <c r="B84" s="35"/>
      <c r="C84" s="36"/>
      <c r="D84" s="36"/>
      <c r="E84" s="36"/>
      <c r="F84" s="36"/>
      <c r="G84" s="36"/>
      <c r="H84" s="36"/>
      <c r="I84" s="36"/>
      <c r="J84" s="36"/>
      <c r="K84" s="36"/>
      <c r="L84" s="105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2" customHeight="1">
      <c r="A85" s="34"/>
      <c r="B85" s="35"/>
      <c r="C85" s="29" t="s">
        <v>21</v>
      </c>
      <c r="D85" s="36"/>
      <c r="E85" s="36"/>
      <c r="F85" s="27" t="str">
        <f>F12</f>
        <v xml:space="preserve"> </v>
      </c>
      <c r="G85" s="36"/>
      <c r="H85" s="36"/>
      <c r="I85" s="29" t="s">
        <v>23</v>
      </c>
      <c r="J85" s="59" t="str">
        <f>IF(J12="","",J12)</f>
        <v>14. 4. 2022</v>
      </c>
      <c r="K85" s="36"/>
      <c r="L85" s="105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105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2" customFormat="1" ht="15.2" customHeight="1">
      <c r="A87" s="34"/>
      <c r="B87" s="35"/>
      <c r="C87" s="29" t="s">
        <v>25</v>
      </c>
      <c r="D87" s="36"/>
      <c r="E87" s="36"/>
      <c r="F87" s="27" t="str">
        <f>E15</f>
        <v xml:space="preserve"> </v>
      </c>
      <c r="G87" s="36"/>
      <c r="H87" s="36"/>
      <c r="I87" s="29" t="s">
        <v>30</v>
      </c>
      <c r="J87" s="32" t="str">
        <f>E21</f>
        <v xml:space="preserve"> </v>
      </c>
      <c r="K87" s="36"/>
      <c r="L87" s="105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5" s="2" customFormat="1" ht="15.2" customHeight="1">
      <c r="A88" s="34"/>
      <c r="B88" s="35"/>
      <c r="C88" s="29" t="s">
        <v>28</v>
      </c>
      <c r="D88" s="36"/>
      <c r="E88" s="36"/>
      <c r="F88" s="27" t="str">
        <f>IF(E18="","",E18)</f>
        <v>Vyplň údaj</v>
      </c>
      <c r="G88" s="36"/>
      <c r="H88" s="36"/>
      <c r="I88" s="29" t="s">
        <v>32</v>
      </c>
      <c r="J88" s="32" t="str">
        <f>E24</f>
        <v xml:space="preserve"> </v>
      </c>
      <c r="K88" s="36"/>
      <c r="L88" s="105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65" s="2" customFormat="1" ht="10.35" customHeight="1">
      <c r="A89" s="34"/>
      <c r="B89" s="35"/>
      <c r="C89" s="36"/>
      <c r="D89" s="36"/>
      <c r="E89" s="36"/>
      <c r="F89" s="36"/>
      <c r="G89" s="36"/>
      <c r="H89" s="36"/>
      <c r="I89" s="36"/>
      <c r="J89" s="36"/>
      <c r="K89" s="36"/>
      <c r="L89" s="105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65" s="11" customFormat="1" ht="29.25" customHeight="1">
      <c r="A90" s="145"/>
      <c r="B90" s="146"/>
      <c r="C90" s="147" t="s">
        <v>93</v>
      </c>
      <c r="D90" s="148" t="s">
        <v>54</v>
      </c>
      <c r="E90" s="148" t="s">
        <v>50</v>
      </c>
      <c r="F90" s="148" t="s">
        <v>51</v>
      </c>
      <c r="G90" s="148" t="s">
        <v>94</v>
      </c>
      <c r="H90" s="148" t="s">
        <v>95</v>
      </c>
      <c r="I90" s="148" t="s">
        <v>96</v>
      </c>
      <c r="J90" s="148" t="s">
        <v>86</v>
      </c>
      <c r="K90" s="149" t="s">
        <v>97</v>
      </c>
      <c r="L90" s="150"/>
      <c r="M90" s="68" t="s">
        <v>19</v>
      </c>
      <c r="N90" s="69" t="s">
        <v>39</v>
      </c>
      <c r="O90" s="69" t="s">
        <v>98</v>
      </c>
      <c r="P90" s="69" t="s">
        <v>99</v>
      </c>
      <c r="Q90" s="69" t="s">
        <v>100</v>
      </c>
      <c r="R90" s="69" t="s">
        <v>101</v>
      </c>
      <c r="S90" s="69" t="s">
        <v>102</v>
      </c>
      <c r="T90" s="70" t="s">
        <v>103</v>
      </c>
      <c r="U90" s="145"/>
      <c r="V90" s="145"/>
      <c r="W90" s="145"/>
      <c r="X90" s="145"/>
      <c r="Y90" s="145"/>
      <c r="Z90" s="145"/>
      <c r="AA90" s="145"/>
      <c r="AB90" s="145"/>
      <c r="AC90" s="145"/>
      <c r="AD90" s="145"/>
      <c r="AE90" s="145"/>
    </row>
    <row r="91" spans="1:65" s="2" customFormat="1" ht="22.9" customHeight="1">
      <c r="A91" s="34"/>
      <c r="B91" s="35"/>
      <c r="C91" s="75" t="s">
        <v>104</v>
      </c>
      <c r="D91" s="36"/>
      <c r="E91" s="36"/>
      <c r="F91" s="36"/>
      <c r="G91" s="36"/>
      <c r="H91" s="36"/>
      <c r="I91" s="36"/>
      <c r="J91" s="151">
        <f>BK91</f>
        <v>0</v>
      </c>
      <c r="K91" s="36"/>
      <c r="L91" s="39"/>
      <c r="M91" s="71"/>
      <c r="N91" s="152"/>
      <c r="O91" s="72"/>
      <c r="P91" s="153">
        <f>P92+P296</f>
        <v>0</v>
      </c>
      <c r="Q91" s="72"/>
      <c r="R91" s="153">
        <f>R92+R296</f>
        <v>5680.1835585199988</v>
      </c>
      <c r="S91" s="72"/>
      <c r="T91" s="154">
        <f>T92+T296</f>
        <v>7.62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7" t="s">
        <v>68</v>
      </c>
      <c r="AU91" s="17" t="s">
        <v>87</v>
      </c>
      <c r="BK91" s="155">
        <f>BK92+BK296</f>
        <v>0</v>
      </c>
    </row>
    <row r="92" spans="1:65" s="12" customFormat="1" ht="25.9" customHeight="1">
      <c r="B92" s="156"/>
      <c r="C92" s="157"/>
      <c r="D92" s="158" t="s">
        <v>68</v>
      </c>
      <c r="E92" s="159" t="s">
        <v>175</v>
      </c>
      <c r="F92" s="159" t="s">
        <v>176</v>
      </c>
      <c r="G92" s="157"/>
      <c r="H92" s="157"/>
      <c r="I92" s="160"/>
      <c r="J92" s="161">
        <f>BK92</f>
        <v>0</v>
      </c>
      <c r="K92" s="157"/>
      <c r="L92" s="162"/>
      <c r="M92" s="163"/>
      <c r="N92" s="164"/>
      <c r="O92" s="164"/>
      <c r="P92" s="165">
        <f>P93+P157+P188+P194+P220+P262+P280+P293</f>
        <v>0</v>
      </c>
      <c r="Q92" s="164"/>
      <c r="R92" s="165">
        <f>R93+R157+R188+R194+R220+R262+R280+R293</f>
        <v>5679.3495145199986</v>
      </c>
      <c r="S92" s="164"/>
      <c r="T92" s="166">
        <f>T93+T157+T188+T194+T220+T262+T280+T293</f>
        <v>7.62</v>
      </c>
      <c r="AR92" s="167" t="s">
        <v>74</v>
      </c>
      <c r="AT92" s="168" t="s">
        <v>68</v>
      </c>
      <c r="AU92" s="168" t="s">
        <v>69</v>
      </c>
      <c r="AY92" s="167" t="s">
        <v>108</v>
      </c>
      <c r="BK92" s="169">
        <f>BK93+BK157+BK188+BK194+BK220+BK262+BK280+BK293</f>
        <v>0</v>
      </c>
    </row>
    <row r="93" spans="1:65" s="12" customFormat="1" ht="22.9" customHeight="1">
      <c r="B93" s="156"/>
      <c r="C93" s="157"/>
      <c r="D93" s="158" t="s">
        <v>68</v>
      </c>
      <c r="E93" s="170" t="s">
        <v>74</v>
      </c>
      <c r="F93" s="170" t="s">
        <v>177</v>
      </c>
      <c r="G93" s="157"/>
      <c r="H93" s="157"/>
      <c r="I93" s="160"/>
      <c r="J93" s="171">
        <f>BK93</f>
        <v>0</v>
      </c>
      <c r="K93" s="157"/>
      <c r="L93" s="162"/>
      <c r="M93" s="163"/>
      <c r="N93" s="164"/>
      <c r="O93" s="164"/>
      <c r="P93" s="165">
        <f>SUM(P94:P156)</f>
        <v>0</v>
      </c>
      <c r="Q93" s="164"/>
      <c r="R93" s="165">
        <f>SUM(R94:R156)</f>
        <v>80.385683</v>
      </c>
      <c r="S93" s="164"/>
      <c r="T93" s="166">
        <f>SUM(T94:T156)</f>
        <v>3.74</v>
      </c>
      <c r="AR93" s="167" t="s">
        <v>74</v>
      </c>
      <c r="AT93" s="168" t="s">
        <v>68</v>
      </c>
      <c r="AU93" s="168" t="s">
        <v>74</v>
      </c>
      <c r="AY93" s="167" t="s">
        <v>108</v>
      </c>
      <c r="BK93" s="169">
        <f>SUM(BK94:BK156)</f>
        <v>0</v>
      </c>
    </row>
    <row r="94" spans="1:65" s="2" customFormat="1" ht="24.2" customHeight="1">
      <c r="A94" s="34"/>
      <c r="B94" s="35"/>
      <c r="C94" s="172" t="s">
        <v>74</v>
      </c>
      <c r="D94" s="172" t="s">
        <v>111</v>
      </c>
      <c r="E94" s="173" t="s">
        <v>478</v>
      </c>
      <c r="F94" s="174" t="s">
        <v>479</v>
      </c>
      <c r="G94" s="175" t="s">
        <v>180</v>
      </c>
      <c r="H94" s="176">
        <v>120</v>
      </c>
      <c r="I94" s="177"/>
      <c r="J94" s="178">
        <f>ROUND(I94*H94,2)</f>
        <v>0</v>
      </c>
      <c r="K94" s="174" t="s">
        <v>115</v>
      </c>
      <c r="L94" s="39"/>
      <c r="M94" s="179" t="s">
        <v>19</v>
      </c>
      <c r="N94" s="180" t="s">
        <v>40</v>
      </c>
      <c r="O94" s="64"/>
      <c r="P94" s="181">
        <f>O94*H94</f>
        <v>0</v>
      </c>
      <c r="Q94" s="181">
        <v>0</v>
      </c>
      <c r="R94" s="181">
        <f>Q94*H94</f>
        <v>0</v>
      </c>
      <c r="S94" s="181">
        <v>0</v>
      </c>
      <c r="T94" s="182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83" t="s">
        <v>131</v>
      </c>
      <c r="AT94" s="183" t="s">
        <v>111</v>
      </c>
      <c r="AU94" s="183" t="s">
        <v>79</v>
      </c>
      <c r="AY94" s="17" t="s">
        <v>108</v>
      </c>
      <c r="BE94" s="184">
        <f>IF(N94="základní",J94,0)</f>
        <v>0</v>
      </c>
      <c r="BF94" s="184">
        <f>IF(N94="snížená",J94,0)</f>
        <v>0</v>
      </c>
      <c r="BG94" s="184">
        <f>IF(N94="zákl. přenesená",J94,0)</f>
        <v>0</v>
      </c>
      <c r="BH94" s="184">
        <f>IF(N94="sníž. přenesená",J94,0)</f>
        <v>0</v>
      </c>
      <c r="BI94" s="184">
        <f>IF(N94="nulová",J94,0)</f>
        <v>0</v>
      </c>
      <c r="BJ94" s="17" t="s">
        <v>74</v>
      </c>
      <c r="BK94" s="184">
        <f>ROUND(I94*H94,2)</f>
        <v>0</v>
      </c>
      <c r="BL94" s="17" t="s">
        <v>131</v>
      </c>
      <c r="BM94" s="183" t="s">
        <v>480</v>
      </c>
    </row>
    <row r="95" spans="1:65" s="2" customFormat="1" ht="11.25">
      <c r="A95" s="34"/>
      <c r="B95" s="35"/>
      <c r="C95" s="36"/>
      <c r="D95" s="185" t="s">
        <v>118</v>
      </c>
      <c r="E95" s="36"/>
      <c r="F95" s="186" t="s">
        <v>481</v>
      </c>
      <c r="G95" s="36"/>
      <c r="H95" s="36"/>
      <c r="I95" s="187"/>
      <c r="J95" s="36"/>
      <c r="K95" s="36"/>
      <c r="L95" s="39"/>
      <c r="M95" s="188"/>
      <c r="N95" s="189"/>
      <c r="O95" s="64"/>
      <c r="P95" s="64"/>
      <c r="Q95" s="64"/>
      <c r="R95" s="64"/>
      <c r="S95" s="64"/>
      <c r="T95" s="65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7" t="s">
        <v>118</v>
      </c>
      <c r="AU95" s="17" t="s">
        <v>79</v>
      </c>
    </row>
    <row r="96" spans="1:65" s="2" customFormat="1" ht="21.75" customHeight="1">
      <c r="A96" s="34"/>
      <c r="B96" s="35"/>
      <c r="C96" s="172" t="s">
        <v>79</v>
      </c>
      <c r="D96" s="172" t="s">
        <v>111</v>
      </c>
      <c r="E96" s="173" t="s">
        <v>482</v>
      </c>
      <c r="F96" s="174" t="s">
        <v>483</v>
      </c>
      <c r="G96" s="175" t="s">
        <v>360</v>
      </c>
      <c r="H96" s="176">
        <v>5</v>
      </c>
      <c r="I96" s="177"/>
      <c r="J96" s="178">
        <f>ROUND(I96*H96,2)</f>
        <v>0</v>
      </c>
      <c r="K96" s="174" t="s">
        <v>115</v>
      </c>
      <c r="L96" s="39"/>
      <c r="M96" s="179" t="s">
        <v>19</v>
      </c>
      <c r="N96" s="180" t="s">
        <v>40</v>
      </c>
      <c r="O96" s="64"/>
      <c r="P96" s="181">
        <f>O96*H96</f>
        <v>0</v>
      </c>
      <c r="Q96" s="181">
        <v>0</v>
      </c>
      <c r="R96" s="181">
        <f>Q96*H96</f>
        <v>0</v>
      </c>
      <c r="S96" s="181">
        <v>0</v>
      </c>
      <c r="T96" s="182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3" t="s">
        <v>131</v>
      </c>
      <c r="AT96" s="183" t="s">
        <v>111</v>
      </c>
      <c r="AU96" s="183" t="s">
        <v>79</v>
      </c>
      <c r="AY96" s="17" t="s">
        <v>108</v>
      </c>
      <c r="BE96" s="184">
        <f>IF(N96="základní",J96,0)</f>
        <v>0</v>
      </c>
      <c r="BF96" s="184">
        <f>IF(N96="snížená",J96,0)</f>
        <v>0</v>
      </c>
      <c r="BG96" s="184">
        <f>IF(N96="zákl. přenesená",J96,0)</f>
        <v>0</v>
      </c>
      <c r="BH96" s="184">
        <f>IF(N96="sníž. přenesená",J96,0)</f>
        <v>0</v>
      </c>
      <c r="BI96" s="184">
        <f>IF(N96="nulová",J96,0)</f>
        <v>0</v>
      </c>
      <c r="BJ96" s="17" t="s">
        <v>74</v>
      </c>
      <c r="BK96" s="184">
        <f>ROUND(I96*H96,2)</f>
        <v>0</v>
      </c>
      <c r="BL96" s="17" t="s">
        <v>131</v>
      </c>
      <c r="BM96" s="183" t="s">
        <v>484</v>
      </c>
    </row>
    <row r="97" spans="1:65" s="2" customFormat="1" ht="11.25">
      <c r="A97" s="34"/>
      <c r="B97" s="35"/>
      <c r="C97" s="36"/>
      <c r="D97" s="185" t="s">
        <v>118</v>
      </c>
      <c r="E97" s="36"/>
      <c r="F97" s="186" t="s">
        <v>485</v>
      </c>
      <c r="G97" s="36"/>
      <c r="H97" s="36"/>
      <c r="I97" s="187"/>
      <c r="J97" s="36"/>
      <c r="K97" s="36"/>
      <c r="L97" s="39"/>
      <c r="M97" s="188"/>
      <c r="N97" s="189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118</v>
      </c>
      <c r="AU97" s="17" t="s">
        <v>79</v>
      </c>
    </row>
    <row r="98" spans="1:65" s="2" customFormat="1" ht="24.2" customHeight="1">
      <c r="A98" s="34"/>
      <c r="B98" s="35"/>
      <c r="C98" s="172" t="s">
        <v>124</v>
      </c>
      <c r="D98" s="172" t="s">
        <v>111</v>
      </c>
      <c r="E98" s="173" t="s">
        <v>486</v>
      </c>
      <c r="F98" s="174" t="s">
        <v>487</v>
      </c>
      <c r="G98" s="175" t="s">
        <v>360</v>
      </c>
      <c r="H98" s="176">
        <v>5</v>
      </c>
      <c r="I98" s="177"/>
      <c r="J98" s="178">
        <f>ROUND(I98*H98,2)</f>
        <v>0</v>
      </c>
      <c r="K98" s="174" t="s">
        <v>115</v>
      </c>
      <c r="L98" s="39"/>
      <c r="M98" s="179" t="s">
        <v>19</v>
      </c>
      <c r="N98" s="180" t="s">
        <v>40</v>
      </c>
      <c r="O98" s="64"/>
      <c r="P98" s="181">
        <f>O98*H98</f>
        <v>0</v>
      </c>
      <c r="Q98" s="181">
        <v>0</v>
      </c>
      <c r="R98" s="181">
        <f>Q98*H98</f>
        <v>0</v>
      </c>
      <c r="S98" s="181">
        <v>0</v>
      </c>
      <c r="T98" s="182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3" t="s">
        <v>131</v>
      </c>
      <c r="AT98" s="183" t="s">
        <v>111</v>
      </c>
      <c r="AU98" s="183" t="s">
        <v>79</v>
      </c>
      <c r="AY98" s="17" t="s">
        <v>108</v>
      </c>
      <c r="BE98" s="184">
        <f>IF(N98="základní",J98,0)</f>
        <v>0</v>
      </c>
      <c r="BF98" s="184">
        <f>IF(N98="snížená",J98,0)</f>
        <v>0</v>
      </c>
      <c r="BG98" s="184">
        <f>IF(N98="zákl. přenesená",J98,0)</f>
        <v>0</v>
      </c>
      <c r="BH98" s="184">
        <f>IF(N98="sníž. přenesená",J98,0)</f>
        <v>0</v>
      </c>
      <c r="BI98" s="184">
        <f>IF(N98="nulová",J98,0)</f>
        <v>0</v>
      </c>
      <c r="BJ98" s="17" t="s">
        <v>74</v>
      </c>
      <c r="BK98" s="184">
        <f>ROUND(I98*H98,2)</f>
        <v>0</v>
      </c>
      <c r="BL98" s="17" t="s">
        <v>131</v>
      </c>
      <c r="BM98" s="183" t="s">
        <v>488</v>
      </c>
    </row>
    <row r="99" spans="1:65" s="2" customFormat="1" ht="11.25">
      <c r="A99" s="34"/>
      <c r="B99" s="35"/>
      <c r="C99" s="36"/>
      <c r="D99" s="185" t="s">
        <v>118</v>
      </c>
      <c r="E99" s="36"/>
      <c r="F99" s="186" t="s">
        <v>489</v>
      </c>
      <c r="G99" s="36"/>
      <c r="H99" s="36"/>
      <c r="I99" s="187"/>
      <c r="J99" s="36"/>
      <c r="K99" s="36"/>
      <c r="L99" s="39"/>
      <c r="M99" s="188"/>
      <c r="N99" s="189"/>
      <c r="O99" s="64"/>
      <c r="P99" s="64"/>
      <c r="Q99" s="64"/>
      <c r="R99" s="64"/>
      <c r="S99" s="64"/>
      <c r="T99" s="65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7" t="s">
        <v>118</v>
      </c>
      <c r="AU99" s="17" t="s">
        <v>79</v>
      </c>
    </row>
    <row r="100" spans="1:65" s="2" customFormat="1" ht="21.75" customHeight="1">
      <c r="A100" s="34"/>
      <c r="B100" s="35"/>
      <c r="C100" s="172" t="s">
        <v>131</v>
      </c>
      <c r="D100" s="172" t="s">
        <v>111</v>
      </c>
      <c r="E100" s="173" t="s">
        <v>490</v>
      </c>
      <c r="F100" s="174" t="s">
        <v>491</v>
      </c>
      <c r="G100" s="175" t="s">
        <v>180</v>
      </c>
      <c r="H100" s="176">
        <v>120</v>
      </c>
      <c r="I100" s="177"/>
      <c r="J100" s="178">
        <f>ROUND(I100*H100,2)</f>
        <v>0</v>
      </c>
      <c r="K100" s="174" t="s">
        <v>115</v>
      </c>
      <c r="L100" s="39"/>
      <c r="M100" s="179" t="s">
        <v>19</v>
      </c>
      <c r="N100" s="180" t="s">
        <v>40</v>
      </c>
      <c r="O100" s="64"/>
      <c r="P100" s="181">
        <f>O100*H100</f>
        <v>0</v>
      </c>
      <c r="Q100" s="181">
        <v>0</v>
      </c>
      <c r="R100" s="181">
        <f>Q100*H100</f>
        <v>0</v>
      </c>
      <c r="S100" s="181">
        <v>0</v>
      </c>
      <c r="T100" s="182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83" t="s">
        <v>131</v>
      </c>
      <c r="AT100" s="183" t="s">
        <v>111</v>
      </c>
      <c r="AU100" s="183" t="s">
        <v>79</v>
      </c>
      <c r="AY100" s="17" t="s">
        <v>108</v>
      </c>
      <c r="BE100" s="184">
        <f>IF(N100="základní",J100,0)</f>
        <v>0</v>
      </c>
      <c r="BF100" s="184">
        <f>IF(N100="snížená",J100,0)</f>
        <v>0</v>
      </c>
      <c r="BG100" s="184">
        <f>IF(N100="zákl. přenesená",J100,0)</f>
        <v>0</v>
      </c>
      <c r="BH100" s="184">
        <f>IF(N100="sníž. přenesená",J100,0)</f>
        <v>0</v>
      </c>
      <c r="BI100" s="184">
        <f>IF(N100="nulová",J100,0)</f>
        <v>0</v>
      </c>
      <c r="BJ100" s="17" t="s">
        <v>74</v>
      </c>
      <c r="BK100" s="184">
        <f>ROUND(I100*H100,2)</f>
        <v>0</v>
      </c>
      <c r="BL100" s="17" t="s">
        <v>131</v>
      </c>
      <c r="BM100" s="183" t="s">
        <v>492</v>
      </c>
    </row>
    <row r="101" spans="1:65" s="2" customFormat="1" ht="11.25">
      <c r="A101" s="34"/>
      <c r="B101" s="35"/>
      <c r="C101" s="36"/>
      <c r="D101" s="185" t="s">
        <v>118</v>
      </c>
      <c r="E101" s="36"/>
      <c r="F101" s="186" t="s">
        <v>493</v>
      </c>
      <c r="G101" s="36"/>
      <c r="H101" s="36"/>
      <c r="I101" s="187"/>
      <c r="J101" s="36"/>
      <c r="K101" s="36"/>
      <c r="L101" s="39"/>
      <c r="M101" s="188"/>
      <c r="N101" s="189"/>
      <c r="O101" s="64"/>
      <c r="P101" s="64"/>
      <c r="Q101" s="64"/>
      <c r="R101" s="64"/>
      <c r="S101" s="64"/>
      <c r="T101" s="65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7" t="s">
        <v>118</v>
      </c>
      <c r="AU101" s="17" t="s">
        <v>79</v>
      </c>
    </row>
    <row r="102" spans="1:65" s="2" customFormat="1" ht="16.5" customHeight="1">
      <c r="A102" s="34"/>
      <c r="B102" s="35"/>
      <c r="C102" s="172" t="s">
        <v>107</v>
      </c>
      <c r="D102" s="172" t="s">
        <v>111</v>
      </c>
      <c r="E102" s="173" t="s">
        <v>494</v>
      </c>
      <c r="F102" s="174" t="s">
        <v>495</v>
      </c>
      <c r="G102" s="175" t="s">
        <v>360</v>
      </c>
      <c r="H102" s="176">
        <v>5</v>
      </c>
      <c r="I102" s="177"/>
      <c r="J102" s="178">
        <f>ROUND(I102*H102,2)</f>
        <v>0</v>
      </c>
      <c r="K102" s="174" t="s">
        <v>115</v>
      </c>
      <c r="L102" s="39"/>
      <c r="M102" s="179" t="s">
        <v>19</v>
      </c>
      <c r="N102" s="180" t="s">
        <v>40</v>
      </c>
      <c r="O102" s="64"/>
      <c r="P102" s="181">
        <f>O102*H102</f>
        <v>0</v>
      </c>
      <c r="Q102" s="181">
        <v>0</v>
      </c>
      <c r="R102" s="181">
        <f>Q102*H102</f>
        <v>0</v>
      </c>
      <c r="S102" s="181">
        <v>0</v>
      </c>
      <c r="T102" s="182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83" t="s">
        <v>131</v>
      </c>
      <c r="AT102" s="183" t="s">
        <v>111</v>
      </c>
      <c r="AU102" s="183" t="s">
        <v>79</v>
      </c>
      <c r="AY102" s="17" t="s">
        <v>108</v>
      </c>
      <c r="BE102" s="184">
        <f>IF(N102="základní",J102,0)</f>
        <v>0</v>
      </c>
      <c r="BF102" s="184">
        <f>IF(N102="snížená",J102,0)</f>
        <v>0</v>
      </c>
      <c r="BG102" s="184">
        <f>IF(N102="zákl. přenesená",J102,0)</f>
        <v>0</v>
      </c>
      <c r="BH102" s="184">
        <f>IF(N102="sníž. přenesená",J102,0)</f>
        <v>0</v>
      </c>
      <c r="BI102" s="184">
        <f>IF(N102="nulová",J102,0)</f>
        <v>0</v>
      </c>
      <c r="BJ102" s="17" t="s">
        <v>74</v>
      </c>
      <c r="BK102" s="184">
        <f>ROUND(I102*H102,2)</f>
        <v>0</v>
      </c>
      <c r="BL102" s="17" t="s">
        <v>131</v>
      </c>
      <c r="BM102" s="183" t="s">
        <v>496</v>
      </c>
    </row>
    <row r="103" spans="1:65" s="2" customFormat="1" ht="11.25">
      <c r="A103" s="34"/>
      <c r="B103" s="35"/>
      <c r="C103" s="36"/>
      <c r="D103" s="185" t="s">
        <v>118</v>
      </c>
      <c r="E103" s="36"/>
      <c r="F103" s="186" t="s">
        <v>497</v>
      </c>
      <c r="G103" s="36"/>
      <c r="H103" s="36"/>
      <c r="I103" s="187"/>
      <c r="J103" s="36"/>
      <c r="K103" s="36"/>
      <c r="L103" s="39"/>
      <c r="M103" s="188"/>
      <c r="N103" s="189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7" t="s">
        <v>118</v>
      </c>
      <c r="AU103" s="17" t="s">
        <v>79</v>
      </c>
    </row>
    <row r="104" spans="1:65" s="2" customFormat="1" ht="37.9" customHeight="1">
      <c r="A104" s="34"/>
      <c r="B104" s="35"/>
      <c r="C104" s="172" t="s">
        <v>142</v>
      </c>
      <c r="D104" s="172" t="s">
        <v>111</v>
      </c>
      <c r="E104" s="173" t="s">
        <v>178</v>
      </c>
      <c r="F104" s="174" t="s">
        <v>179</v>
      </c>
      <c r="G104" s="175" t="s">
        <v>180</v>
      </c>
      <c r="H104" s="176">
        <v>17</v>
      </c>
      <c r="I104" s="177"/>
      <c r="J104" s="178">
        <f>ROUND(I104*H104,2)</f>
        <v>0</v>
      </c>
      <c r="K104" s="174" t="s">
        <v>115</v>
      </c>
      <c r="L104" s="39"/>
      <c r="M104" s="179" t="s">
        <v>19</v>
      </c>
      <c r="N104" s="180" t="s">
        <v>40</v>
      </c>
      <c r="O104" s="64"/>
      <c r="P104" s="181">
        <f>O104*H104</f>
        <v>0</v>
      </c>
      <c r="Q104" s="181">
        <v>0</v>
      </c>
      <c r="R104" s="181">
        <f>Q104*H104</f>
        <v>0</v>
      </c>
      <c r="S104" s="181">
        <v>0.22</v>
      </c>
      <c r="T104" s="182">
        <f>S104*H104</f>
        <v>3.74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3" t="s">
        <v>131</v>
      </c>
      <c r="AT104" s="183" t="s">
        <v>111</v>
      </c>
      <c r="AU104" s="183" t="s">
        <v>79</v>
      </c>
      <c r="AY104" s="17" t="s">
        <v>108</v>
      </c>
      <c r="BE104" s="184">
        <f>IF(N104="základní",J104,0)</f>
        <v>0</v>
      </c>
      <c r="BF104" s="184">
        <f>IF(N104="snížená",J104,0)</f>
        <v>0</v>
      </c>
      <c r="BG104" s="184">
        <f>IF(N104="zákl. přenesená",J104,0)</f>
        <v>0</v>
      </c>
      <c r="BH104" s="184">
        <f>IF(N104="sníž. přenesená",J104,0)</f>
        <v>0</v>
      </c>
      <c r="BI104" s="184">
        <f>IF(N104="nulová",J104,0)</f>
        <v>0</v>
      </c>
      <c r="BJ104" s="17" t="s">
        <v>74</v>
      </c>
      <c r="BK104" s="184">
        <f>ROUND(I104*H104,2)</f>
        <v>0</v>
      </c>
      <c r="BL104" s="17" t="s">
        <v>131</v>
      </c>
      <c r="BM104" s="183" t="s">
        <v>498</v>
      </c>
    </row>
    <row r="105" spans="1:65" s="2" customFormat="1" ht="11.25">
      <c r="A105" s="34"/>
      <c r="B105" s="35"/>
      <c r="C105" s="36"/>
      <c r="D105" s="185" t="s">
        <v>118</v>
      </c>
      <c r="E105" s="36"/>
      <c r="F105" s="186" t="s">
        <v>182</v>
      </c>
      <c r="G105" s="36"/>
      <c r="H105" s="36"/>
      <c r="I105" s="187"/>
      <c r="J105" s="36"/>
      <c r="K105" s="36"/>
      <c r="L105" s="39"/>
      <c r="M105" s="188"/>
      <c r="N105" s="189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118</v>
      </c>
      <c r="AU105" s="17" t="s">
        <v>79</v>
      </c>
    </row>
    <row r="106" spans="1:65" s="13" customFormat="1" ht="11.25">
      <c r="B106" s="196"/>
      <c r="C106" s="197"/>
      <c r="D106" s="190" t="s">
        <v>183</v>
      </c>
      <c r="E106" s="198" t="s">
        <v>19</v>
      </c>
      <c r="F106" s="199" t="s">
        <v>327</v>
      </c>
      <c r="G106" s="197"/>
      <c r="H106" s="200">
        <v>17</v>
      </c>
      <c r="I106" s="201"/>
      <c r="J106" s="197"/>
      <c r="K106" s="197"/>
      <c r="L106" s="202"/>
      <c r="M106" s="203"/>
      <c r="N106" s="204"/>
      <c r="O106" s="204"/>
      <c r="P106" s="204"/>
      <c r="Q106" s="204"/>
      <c r="R106" s="204"/>
      <c r="S106" s="204"/>
      <c r="T106" s="205"/>
      <c r="AT106" s="206" t="s">
        <v>183</v>
      </c>
      <c r="AU106" s="206" t="s">
        <v>79</v>
      </c>
      <c r="AV106" s="13" t="s">
        <v>79</v>
      </c>
      <c r="AW106" s="13" t="s">
        <v>31</v>
      </c>
      <c r="AX106" s="13" t="s">
        <v>74</v>
      </c>
      <c r="AY106" s="206" t="s">
        <v>108</v>
      </c>
    </row>
    <row r="107" spans="1:65" s="2" customFormat="1" ht="16.5" customHeight="1">
      <c r="A107" s="34"/>
      <c r="B107" s="35"/>
      <c r="C107" s="172" t="s">
        <v>147</v>
      </c>
      <c r="D107" s="172" t="s">
        <v>111</v>
      </c>
      <c r="E107" s="173" t="s">
        <v>185</v>
      </c>
      <c r="F107" s="174" t="s">
        <v>186</v>
      </c>
      <c r="G107" s="175" t="s">
        <v>180</v>
      </c>
      <c r="H107" s="176">
        <v>2350.1999999999998</v>
      </c>
      <c r="I107" s="177"/>
      <c r="J107" s="178">
        <f>ROUND(I107*H107,2)</f>
        <v>0</v>
      </c>
      <c r="K107" s="174" t="s">
        <v>115</v>
      </c>
      <c r="L107" s="39"/>
      <c r="M107" s="179" t="s">
        <v>19</v>
      </c>
      <c r="N107" s="180" t="s">
        <v>40</v>
      </c>
      <c r="O107" s="64"/>
      <c r="P107" s="181">
        <f>O107*H107</f>
        <v>0</v>
      </c>
      <c r="Q107" s="181">
        <v>0</v>
      </c>
      <c r="R107" s="181">
        <f>Q107*H107</f>
        <v>0</v>
      </c>
      <c r="S107" s="181">
        <v>0</v>
      </c>
      <c r="T107" s="182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83" t="s">
        <v>131</v>
      </c>
      <c r="AT107" s="183" t="s">
        <v>111</v>
      </c>
      <c r="AU107" s="183" t="s">
        <v>79</v>
      </c>
      <c r="AY107" s="17" t="s">
        <v>108</v>
      </c>
      <c r="BE107" s="184">
        <f>IF(N107="základní",J107,0)</f>
        <v>0</v>
      </c>
      <c r="BF107" s="184">
        <f>IF(N107="snížená",J107,0)</f>
        <v>0</v>
      </c>
      <c r="BG107" s="184">
        <f>IF(N107="zákl. přenesená",J107,0)</f>
        <v>0</v>
      </c>
      <c r="BH107" s="184">
        <f>IF(N107="sníž. přenesená",J107,0)</f>
        <v>0</v>
      </c>
      <c r="BI107" s="184">
        <f>IF(N107="nulová",J107,0)</f>
        <v>0</v>
      </c>
      <c r="BJ107" s="17" t="s">
        <v>74</v>
      </c>
      <c r="BK107" s="184">
        <f>ROUND(I107*H107,2)</f>
        <v>0</v>
      </c>
      <c r="BL107" s="17" t="s">
        <v>131</v>
      </c>
      <c r="BM107" s="183" t="s">
        <v>499</v>
      </c>
    </row>
    <row r="108" spans="1:65" s="2" customFormat="1" ht="11.25">
      <c r="A108" s="34"/>
      <c r="B108" s="35"/>
      <c r="C108" s="36"/>
      <c r="D108" s="185" t="s">
        <v>118</v>
      </c>
      <c r="E108" s="36"/>
      <c r="F108" s="186" t="s">
        <v>188</v>
      </c>
      <c r="G108" s="36"/>
      <c r="H108" s="36"/>
      <c r="I108" s="187"/>
      <c r="J108" s="36"/>
      <c r="K108" s="36"/>
      <c r="L108" s="39"/>
      <c r="M108" s="188"/>
      <c r="N108" s="189"/>
      <c r="O108" s="64"/>
      <c r="P108" s="64"/>
      <c r="Q108" s="64"/>
      <c r="R108" s="64"/>
      <c r="S108" s="64"/>
      <c r="T108" s="65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7" t="s">
        <v>118</v>
      </c>
      <c r="AU108" s="17" t="s">
        <v>79</v>
      </c>
    </row>
    <row r="109" spans="1:65" s="2" customFormat="1" ht="21.75" customHeight="1">
      <c r="A109" s="34"/>
      <c r="B109" s="35"/>
      <c r="C109" s="172" t="s">
        <v>152</v>
      </c>
      <c r="D109" s="172" t="s">
        <v>111</v>
      </c>
      <c r="E109" s="173" t="s">
        <v>189</v>
      </c>
      <c r="F109" s="174" t="s">
        <v>190</v>
      </c>
      <c r="G109" s="175" t="s">
        <v>191</v>
      </c>
      <c r="H109" s="176">
        <v>1336.82</v>
      </c>
      <c r="I109" s="177"/>
      <c r="J109" s="178">
        <f>ROUND(I109*H109,2)</f>
        <v>0</v>
      </c>
      <c r="K109" s="174" t="s">
        <v>115</v>
      </c>
      <c r="L109" s="39"/>
      <c r="M109" s="179" t="s">
        <v>19</v>
      </c>
      <c r="N109" s="180" t="s">
        <v>40</v>
      </c>
      <c r="O109" s="64"/>
      <c r="P109" s="181">
        <f>O109*H109</f>
        <v>0</v>
      </c>
      <c r="Q109" s="181">
        <v>0</v>
      </c>
      <c r="R109" s="181">
        <f>Q109*H109</f>
        <v>0</v>
      </c>
      <c r="S109" s="181">
        <v>0</v>
      </c>
      <c r="T109" s="182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83" t="s">
        <v>131</v>
      </c>
      <c r="AT109" s="183" t="s">
        <v>111</v>
      </c>
      <c r="AU109" s="183" t="s">
        <v>79</v>
      </c>
      <c r="AY109" s="17" t="s">
        <v>108</v>
      </c>
      <c r="BE109" s="184">
        <f>IF(N109="základní",J109,0)</f>
        <v>0</v>
      </c>
      <c r="BF109" s="184">
        <f>IF(N109="snížená",J109,0)</f>
        <v>0</v>
      </c>
      <c r="BG109" s="184">
        <f>IF(N109="zákl. přenesená",J109,0)</f>
        <v>0</v>
      </c>
      <c r="BH109" s="184">
        <f>IF(N109="sníž. přenesená",J109,0)</f>
        <v>0</v>
      </c>
      <c r="BI109" s="184">
        <f>IF(N109="nulová",J109,0)</f>
        <v>0</v>
      </c>
      <c r="BJ109" s="17" t="s">
        <v>74</v>
      </c>
      <c r="BK109" s="184">
        <f>ROUND(I109*H109,2)</f>
        <v>0</v>
      </c>
      <c r="BL109" s="17" t="s">
        <v>131</v>
      </c>
      <c r="BM109" s="183" t="s">
        <v>500</v>
      </c>
    </row>
    <row r="110" spans="1:65" s="2" customFormat="1" ht="11.25">
      <c r="A110" s="34"/>
      <c r="B110" s="35"/>
      <c r="C110" s="36"/>
      <c r="D110" s="185" t="s">
        <v>118</v>
      </c>
      <c r="E110" s="36"/>
      <c r="F110" s="186" t="s">
        <v>193</v>
      </c>
      <c r="G110" s="36"/>
      <c r="H110" s="36"/>
      <c r="I110" s="187"/>
      <c r="J110" s="36"/>
      <c r="K110" s="36"/>
      <c r="L110" s="39"/>
      <c r="M110" s="188"/>
      <c r="N110" s="189"/>
      <c r="O110" s="64"/>
      <c r="P110" s="64"/>
      <c r="Q110" s="64"/>
      <c r="R110" s="64"/>
      <c r="S110" s="64"/>
      <c r="T110" s="65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7" t="s">
        <v>118</v>
      </c>
      <c r="AU110" s="17" t="s">
        <v>79</v>
      </c>
    </row>
    <row r="111" spans="1:65" s="2" customFormat="1" ht="37.9" customHeight="1">
      <c r="A111" s="34"/>
      <c r="B111" s="35"/>
      <c r="C111" s="172" t="s">
        <v>160</v>
      </c>
      <c r="D111" s="172" t="s">
        <v>111</v>
      </c>
      <c r="E111" s="173" t="s">
        <v>194</v>
      </c>
      <c r="F111" s="174" t="s">
        <v>195</v>
      </c>
      <c r="G111" s="175" t="s">
        <v>191</v>
      </c>
      <c r="H111" s="176">
        <v>322.39999999999998</v>
      </c>
      <c r="I111" s="177"/>
      <c r="J111" s="178">
        <f>ROUND(I111*H111,2)</f>
        <v>0</v>
      </c>
      <c r="K111" s="174" t="s">
        <v>115</v>
      </c>
      <c r="L111" s="39"/>
      <c r="M111" s="179" t="s">
        <v>19</v>
      </c>
      <c r="N111" s="180" t="s">
        <v>40</v>
      </c>
      <c r="O111" s="64"/>
      <c r="P111" s="181">
        <f>O111*H111</f>
        <v>0</v>
      </c>
      <c r="Q111" s="181">
        <v>0</v>
      </c>
      <c r="R111" s="181">
        <f>Q111*H111</f>
        <v>0</v>
      </c>
      <c r="S111" s="181">
        <v>0</v>
      </c>
      <c r="T111" s="182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83" t="s">
        <v>131</v>
      </c>
      <c r="AT111" s="183" t="s">
        <v>111</v>
      </c>
      <c r="AU111" s="183" t="s">
        <v>79</v>
      </c>
      <c r="AY111" s="17" t="s">
        <v>108</v>
      </c>
      <c r="BE111" s="184">
        <f>IF(N111="základní",J111,0)</f>
        <v>0</v>
      </c>
      <c r="BF111" s="184">
        <f>IF(N111="snížená",J111,0)</f>
        <v>0</v>
      </c>
      <c r="BG111" s="184">
        <f>IF(N111="zákl. přenesená",J111,0)</f>
        <v>0</v>
      </c>
      <c r="BH111" s="184">
        <f>IF(N111="sníž. přenesená",J111,0)</f>
        <v>0</v>
      </c>
      <c r="BI111" s="184">
        <f>IF(N111="nulová",J111,0)</f>
        <v>0</v>
      </c>
      <c r="BJ111" s="17" t="s">
        <v>74</v>
      </c>
      <c r="BK111" s="184">
        <f>ROUND(I111*H111,2)</f>
        <v>0</v>
      </c>
      <c r="BL111" s="17" t="s">
        <v>131</v>
      </c>
      <c r="BM111" s="183" t="s">
        <v>501</v>
      </c>
    </row>
    <row r="112" spans="1:65" s="2" customFormat="1" ht="11.25">
      <c r="A112" s="34"/>
      <c r="B112" s="35"/>
      <c r="C112" s="36"/>
      <c r="D112" s="185" t="s">
        <v>118</v>
      </c>
      <c r="E112" s="36"/>
      <c r="F112" s="186" t="s">
        <v>197</v>
      </c>
      <c r="G112" s="36"/>
      <c r="H112" s="36"/>
      <c r="I112" s="187"/>
      <c r="J112" s="36"/>
      <c r="K112" s="36"/>
      <c r="L112" s="39"/>
      <c r="M112" s="188"/>
      <c r="N112" s="189"/>
      <c r="O112" s="64"/>
      <c r="P112" s="64"/>
      <c r="Q112" s="64"/>
      <c r="R112" s="64"/>
      <c r="S112" s="64"/>
      <c r="T112" s="65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7" t="s">
        <v>118</v>
      </c>
      <c r="AU112" s="17" t="s">
        <v>79</v>
      </c>
    </row>
    <row r="113" spans="1:65" s="13" customFormat="1" ht="11.25">
      <c r="B113" s="196"/>
      <c r="C113" s="197"/>
      <c r="D113" s="190" t="s">
        <v>183</v>
      </c>
      <c r="E113" s="198" t="s">
        <v>19</v>
      </c>
      <c r="F113" s="199" t="s">
        <v>502</v>
      </c>
      <c r="G113" s="197"/>
      <c r="H113" s="200">
        <v>322.39999999999998</v>
      </c>
      <c r="I113" s="201"/>
      <c r="J113" s="197"/>
      <c r="K113" s="197"/>
      <c r="L113" s="202"/>
      <c r="M113" s="203"/>
      <c r="N113" s="204"/>
      <c r="O113" s="204"/>
      <c r="P113" s="204"/>
      <c r="Q113" s="204"/>
      <c r="R113" s="204"/>
      <c r="S113" s="204"/>
      <c r="T113" s="205"/>
      <c r="AT113" s="206" t="s">
        <v>183</v>
      </c>
      <c r="AU113" s="206" t="s">
        <v>79</v>
      </c>
      <c r="AV113" s="13" t="s">
        <v>79</v>
      </c>
      <c r="AW113" s="13" t="s">
        <v>31</v>
      </c>
      <c r="AX113" s="13" t="s">
        <v>74</v>
      </c>
      <c r="AY113" s="206" t="s">
        <v>108</v>
      </c>
    </row>
    <row r="114" spans="1:65" s="2" customFormat="1" ht="37.9" customHeight="1">
      <c r="A114" s="34"/>
      <c r="B114" s="35"/>
      <c r="C114" s="172" t="s">
        <v>225</v>
      </c>
      <c r="D114" s="172" t="s">
        <v>111</v>
      </c>
      <c r="E114" s="173" t="s">
        <v>199</v>
      </c>
      <c r="F114" s="174" t="s">
        <v>200</v>
      </c>
      <c r="G114" s="175" t="s">
        <v>191</v>
      </c>
      <c r="H114" s="176">
        <v>645.17100000000005</v>
      </c>
      <c r="I114" s="177"/>
      <c r="J114" s="178">
        <f>ROUND(I114*H114,2)</f>
        <v>0</v>
      </c>
      <c r="K114" s="174" t="s">
        <v>115</v>
      </c>
      <c r="L114" s="39"/>
      <c r="M114" s="179" t="s">
        <v>19</v>
      </c>
      <c r="N114" s="180" t="s">
        <v>40</v>
      </c>
      <c r="O114" s="64"/>
      <c r="P114" s="181">
        <f>O114*H114</f>
        <v>0</v>
      </c>
      <c r="Q114" s="181">
        <v>0</v>
      </c>
      <c r="R114" s="181">
        <f>Q114*H114</f>
        <v>0</v>
      </c>
      <c r="S114" s="181">
        <v>0</v>
      </c>
      <c r="T114" s="182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83" t="s">
        <v>131</v>
      </c>
      <c r="AT114" s="183" t="s">
        <v>111</v>
      </c>
      <c r="AU114" s="183" t="s">
        <v>79</v>
      </c>
      <c r="AY114" s="17" t="s">
        <v>108</v>
      </c>
      <c r="BE114" s="184">
        <f>IF(N114="základní",J114,0)</f>
        <v>0</v>
      </c>
      <c r="BF114" s="184">
        <f>IF(N114="snížená",J114,0)</f>
        <v>0</v>
      </c>
      <c r="BG114" s="184">
        <f>IF(N114="zákl. přenesená",J114,0)</f>
        <v>0</v>
      </c>
      <c r="BH114" s="184">
        <f>IF(N114="sníž. přenesená",J114,0)</f>
        <v>0</v>
      </c>
      <c r="BI114" s="184">
        <f>IF(N114="nulová",J114,0)</f>
        <v>0</v>
      </c>
      <c r="BJ114" s="17" t="s">
        <v>74</v>
      </c>
      <c r="BK114" s="184">
        <f>ROUND(I114*H114,2)</f>
        <v>0</v>
      </c>
      <c r="BL114" s="17" t="s">
        <v>131</v>
      </c>
      <c r="BM114" s="183" t="s">
        <v>503</v>
      </c>
    </row>
    <row r="115" spans="1:65" s="2" customFormat="1" ht="11.25">
      <c r="A115" s="34"/>
      <c r="B115" s="35"/>
      <c r="C115" s="36"/>
      <c r="D115" s="185" t="s">
        <v>118</v>
      </c>
      <c r="E115" s="36"/>
      <c r="F115" s="186" t="s">
        <v>202</v>
      </c>
      <c r="G115" s="36"/>
      <c r="H115" s="36"/>
      <c r="I115" s="187"/>
      <c r="J115" s="36"/>
      <c r="K115" s="36"/>
      <c r="L115" s="39"/>
      <c r="M115" s="188"/>
      <c r="N115" s="189"/>
      <c r="O115" s="64"/>
      <c r="P115" s="64"/>
      <c r="Q115" s="64"/>
      <c r="R115" s="64"/>
      <c r="S115" s="64"/>
      <c r="T115" s="65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7" t="s">
        <v>118</v>
      </c>
      <c r="AU115" s="17" t="s">
        <v>79</v>
      </c>
    </row>
    <row r="116" spans="1:65" s="2" customFormat="1" ht="19.5">
      <c r="A116" s="34"/>
      <c r="B116" s="35"/>
      <c r="C116" s="36"/>
      <c r="D116" s="190" t="s">
        <v>129</v>
      </c>
      <c r="E116" s="36"/>
      <c r="F116" s="191" t="s">
        <v>203</v>
      </c>
      <c r="G116" s="36"/>
      <c r="H116" s="36"/>
      <c r="I116" s="187"/>
      <c r="J116" s="36"/>
      <c r="K116" s="36"/>
      <c r="L116" s="39"/>
      <c r="M116" s="188"/>
      <c r="N116" s="189"/>
      <c r="O116" s="64"/>
      <c r="P116" s="64"/>
      <c r="Q116" s="64"/>
      <c r="R116" s="64"/>
      <c r="S116" s="64"/>
      <c r="T116" s="65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7" t="s">
        <v>129</v>
      </c>
      <c r="AU116" s="17" t="s">
        <v>79</v>
      </c>
    </row>
    <row r="117" spans="1:65" s="13" customFormat="1" ht="11.25">
      <c r="B117" s="196"/>
      <c r="C117" s="197"/>
      <c r="D117" s="190" t="s">
        <v>183</v>
      </c>
      <c r="E117" s="198" t="s">
        <v>19</v>
      </c>
      <c r="F117" s="199" t="s">
        <v>504</v>
      </c>
      <c r="G117" s="197"/>
      <c r="H117" s="200">
        <v>645.17100000000005</v>
      </c>
      <c r="I117" s="201"/>
      <c r="J117" s="197"/>
      <c r="K117" s="197"/>
      <c r="L117" s="202"/>
      <c r="M117" s="203"/>
      <c r="N117" s="204"/>
      <c r="O117" s="204"/>
      <c r="P117" s="204"/>
      <c r="Q117" s="204"/>
      <c r="R117" s="204"/>
      <c r="S117" s="204"/>
      <c r="T117" s="205"/>
      <c r="AT117" s="206" t="s">
        <v>183</v>
      </c>
      <c r="AU117" s="206" t="s">
        <v>79</v>
      </c>
      <c r="AV117" s="13" t="s">
        <v>79</v>
      </c>
      <c r="AW117" s="13" t="s">
        <v>31</v>
      </c>
      <c r="AX117" s="13" t="s">
        <v>74</v>
      </c>
      <c r="AY117" s="206" t="s">
        <v>108</v>
      </c>
    </row>
    <row r="118" spans="1:65" s="2" customFormat="1" ht="37.9" customHeight="1">
      <c r="A118" s="34"/>
      <c r="B118" s="35"/>
      <c r="C118" s="172" t="s">
        <v>231</v>
      </c>
      <c r="D118" s="172" t="s">
        <v>111</v>
      </c>
      <c r="E118" s="173" t="s">
        <v>205</v>
      </c>
      <c r="F118" s="174" t="s">
        <v>206</v>
      </c>
      <c r="G118" s="175" t="s">
        <v>191</v>
      </c>
      <c r="H118" s="176">
        <v>1175.6199999999999</v>
      </c>
      <c r="I118" s="177"/>
      <c r="J118" s="178">
        <f>ROUND(I118*H118,2)</f>
        <v>0</v>
      </c>
      <c r="K118" s="174" t="s">
        <v>115</v>
      </c>
      <c r="L118" s="39"/>
      <c r="M118" s="179" t="s">
        <v>19</v>
      </c>
      <c r="N118" s="180" t="s">
        <v>40</v>
      </c>
      <c r="O118" s="64"/>
      <c r="P118" s="181">
        <f>O118*H118</f>
        <v>0</v>
      </c>
      <c r="Q118" s="181">
        <v>0</v>
      </c>
      <c r="R118" s="181">
        <f>Q118*H118</f>
        <v>0</v>
      </c>
      <c r="S118" s="181">
        <v>0</v>
      </c>
      <c r="T118" s="182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83" t="s">
        <v>131</v>
      </c>
      <c r="AT118" s="183" t="s">
        <v>111</v>
      </c>
      <c r="AU118" s="183" t="s">
        <v>79</v>
      </c>
      <c r="AY118" s="17" t="s">
        <v>108</v>
      </c>
      <c r="BE118" s="184">
        <f>IF(N118="základní",J118,0)</f>
        <v>0</v>
      </c>
      <c r="BF118" s="184">
        <f>IF(N118="snížená",J118,0)</f>
        <v>0</v>
      </c>
      <c r="BG118" s="184">
        <f>IF(N118="zákl. přenesená",J118,0)</f>
        <v>0</v>
      </c>
      <c r="BH118" s="184">
        <f>IF(N118="sníž. přenesená",J118,0)</f>
        <v>0</v>
      </c>
      <c r="BI118" s="184">
        <f>IF(N118="nulová",J118,0)</f>
        <v>0</v>
      </c>
      <c r="BJ118" s="17" t="s">
        <v>74</v>
      </c>
      <c r="BK118" s="184">
        <f>ROUND(I118*H118,2)</f>
        <v>0</v>
      </c>
      <c r="BL118" s="17" t="s">
        <v>131</v>
      </c>
      <c r="BM118" s="183" t="s">
        <v>505</v>
      </c>
    </row>
    <row r="119" spans="1:65" s="2" customFormat="1" ht="11.25">
      <c r="A119" s="34"/>
      <c r="B119" s="35"/>
      <c r="C119" s="36"/>
      <c r="D119" s="185" t="s">
        <v>118</v>
      </c>
      <c r="E119" s="36"/>
      <c r="F119" s="186" t="s">
        <v>208</v>
      </c>
      <c r="G119" s="36"/>
      <c r="H119" s="36"/>
      <c r="I119" s="187"/>
      <c r="J119" s="36"/>
      <c r="K119" s="36"/>
      <c r="L119" s="39"/>
      <c r="M119" s="188"/>
      <c r="N119" s="189"/>
      <c r="O119" s="64"/>
      <c r="P119" s="64"/>
      <c r="Q119" s="64"/>
      <c r="R119" s="64"/>
      <c r="S119" s="64"/>
      <c r="T119" s="65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118</v>
      </c>
      <c r="AU119" s="17" t="s">
        <v>79</v>
      </c>
    </row>
    <row r="120" spans="1:65" s="13" customFormat="1" ht="11.25">
      <c r="B120" s="196"/>
      <c r="C120" s="197"/>
      <c r="D120" s="190" t="s">
        <v>183</v>
      </c>
      <c r="E120" s="198" t="s">
        <v>19</v>
      </c>
      <c r="F120" s="199" t="s">
        <v>506</v>
      </c>
      <c r="G120" s="197"/>
      <c r="H120" s="200">
        <v>1175.6199999999999</v>
      </c>
      <c r="I120" s="201"/>
      <c r="J120" s="197"/>
      <c r="K120" s="197"/>
      <c r="L120" s="202"/>
      <c r="M120" s="203"/>
      <c r="N120" s="204"/>
      <c r="O120" s="204"/>
      <c r="P120" s="204"/>
      <c r="Q120" s="204"/>
      <c r="R120" s="204"/>
      <c r="S120" s="204"/>
      <c r="T120" s="205"/>
      <c r="AT120" s="206" t="s">
        <v>183</v>
      </c>
      <c r="AU120" s="206" t="s">
        <v>79</v>
      </c>
      <c r="AV120" s="13" t="s">
        <v>79</v>
      </c>
      <c r="AW120" s="13" t="s">
        <v>31</v>
      </c>
      <c r="AX120" s="13" t="s">
        <v>74</v>
      </c>
      <c r="AY120" s="206" t="s">
        <v>108</v>
      </c>
    </row>
    <row r="121" spans="1:65" s="2" customFormat="1" ht="24.2" customHeight="1">
      <c r="A121" s="34"/>
      <c r="B121" s="35"/>
      <c r="C121" s="172" t="s">
        <v>8</v>
      </c>
      <c r="D121" s="172" t="s">
        <v>111</v>
      </c>
      <c r="E121" s="173" t="s">
        <v>210</v>
      </c>
      <c r="F121" s="174" t="s">
        <v>211</v>
      </c>
      <c r="G121" s="175" t="s">
        <v>191</v>
      </c>
      <c r="H121" s="176">
        <v>218.83</v>
      </c>
      <c r="I121" s="177"/>
      <c r="J121" s="178">
        <f>ROUND(I121*H121,2)</f>
        <v>0</v>
      </c>
      <c r="K121" s="174" t="s">
        <v>115</v>
      </c>
      <c r="L121" s="39"/>
      <c r="M121" s="179" t="s">
        <v>19</v>
      </c>
      <c r="N121" s="180" t="s">
        <v>40</v>
      </c>
      <c r="O121" s="64"/>
      <c r="P121" s="181">
        <f>O121*H121</f>
        <v>0</v>
      </c>
      <c r="Q121" s="181">
        <v>0</v>
      </c>
      <c r="R121" s="181">
        <f>Q121*H121</f>
        <v>0</v>
      </c>
      <c r="S121" s="181">
        <v>0</v>
      </c>
      <c r="T121" s="182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83" t="s">
        <v>131</v>
      </c>
      <c r="AT121" s="183" t="s">
        <v>111</v>
      </c>
      <c r="AU121" s="183" t="s">
        <v>79</v>
      </c>
      <c r="AY121" s="17" t="s">
        <v>108</v>
      </c>
      <c r="BE121" s="184">
        <f>IF(N121="základní",J121,0)</f>
        <v>0</v>
      </c>
      <c r="BF121" s="184">
        <f>IF(N121="snížená",J121,0)</f>
        <v>0</v>
      </c>
      <c r="BG121" s="184">
        <f>IF(N121="zákl. přenesená",J121,0)</f>
        <v>0</v>
      </c>
      <c r="BH121" s="184">
        <f>IF(N121="sníž. přenesená",J121,0)</f>
        <v>0</v>
      </c>
      <c r="BI121" s="184">
        <f>IF(N121="nulová",J121,0)</f>
        <v>0</v>
      </c>
      <c r="BJ121" s="17" t="s">
        <v>74</v>
      </c>
      <c r="BK121" s="184">
        <f>ROUND(I121*H121,2)</f>
        <v>0</v>
      </c>
      <c r="BL121" s="17" t="s">
        <v>131</v>
      </c>
      <c r="BM121" s="183" t="s">
        <v>507</v>
      </c>
    </row>
    <row r="122" spans="1:65" s="2" customFormat="1" ht="11.25">
      <c r="A122" s="34"/>
      <c r="B122" s="35"/>
      <c r="C122" s="36"/>
      <c r="D122" s="185" t="s">
        <v>118</v>
      </c>
      <c r="E122" s="36"/>
      <c r="F122" s="186" t="s">
        <v>213</v>
      </c>
      <c r="G122" s="36"/>
      <c r="H122" s="36"/>
      <c r="I122" s="187"/>
      <c r="J122" s="36"/>
      <c r="K122" s="36"/>
      <c r="L122" s="39"/>
      <c r="M122" s="188"/>
      <c r="N122" s="189"/>
      <c r="O122" s="64"/>
      <c r="P122" s="64"/>
      <c r="Q122" s="64"/>
      <c r="R122" s="64"/>
      <c r="S122" s="64"/>
      <c r="T122" s="65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118</v>
      </c>
      <c r="AU122" s="17" t="s">
        <v>79</v>
      </c>
    </row>
    <row r="123" spans="1:65" s="13" customFormat="1" ht="11.25">
      <c r="B123" s="196"/>
      <c r="C123" s="197"/>
      <c r="D123" s="190" t="s">
        <v>183</v>
      </c>
      <c r="E123" s="198" t="s">
        <v>19</v>
      </c>
      <c r="F123" s="199" t="s">
        <v>214</v>
      </c>
      <c r="G123" s="197"/>
      <c r="H123" s="200">
        <v>218.83</v>
      </c>
      <c r="I123" s="201"/>
      <c r="J123" s="197"/>
      <c r="K123" s="197"/>
      <c r="L123" s="202"/>
      <c r="M123" s="203"/>
      <c r="N123" s="204"/>
      <c r="O123" s="204"/>
      <c r="P123" s="204"/>
      <c r="Q123" s="204"/>
      <c r="R123" s="204"/>
      <c r="S123" s="204"/>
      <c r="T123" s="205"/>
      <c r="AT123" s="206" t="s">
        <v>183</v>
      </c>
      <c r="AU123" s="206" t="s">
        <v>79</v>
      </c>
      <c r="AV123" s="13" t="s">
        <v>79</v>
      </c>
      <c r="AW123" s="13" t="s">
        <v>31</v>
      </c>
      <c r="AX123" s="13" t="s">
        <v>74</v>
      </c>
      <c r="AY123" s="206" t="s">
        <v>108</v>
      </c>
    </row>
    <row r="124" spans="1:65" s="2" customFormat="1" ht="24.2" customHeight="1">
      <c r="A124" s="34"/>
      <c r="B124" s="35"/>
      <c r="C124" s="172" t="s">
        <v>243</v>
      </c>
      <c r="D124" s="172" t="s">
        <v>111</v>
      </c>
      <c r="E124" s="173" t="s">
        <v>215</v>
      </c>
      <c r="F124" s="174" t="s">
        <v>216</v>
      </c>
      <c r="G124" s="175" t="s">
        <v>191</v>
      </c>
      <c r="H124" s="176">
        <v>161.19999999999999</v>
      </c>
      <c r="I124" s="177"/>
      <c r="J124" s="178">
        <f>ROUND(I124*H124,2)</f>
        <v>0</v>
      </c>
      <c r="K124" s="174" t="s">
        <v>115</v>
      </c>
      <c r="L124" s="39"/>
      <c r="M124" s="179" t="s">
        <v>19</v>
      </c>
      <c r="N124" s="180" t="s">
        <v>40</v>
      </c>
      <c r="O124" s="64"/>
      <c r="P124" s="181">
        <f>O124*H124</f>
        <v>0</v>
      </c>
      <c r="Q124" s="181">
        <v>0</v>
      </c>
      <c r="R124" s="181">
        <f>Q124*H124</f>
        <v>0</v>
      </c>
      <c r="S124" s="181">
        <v>0</v>
      </c>
      <c r="T124" s="182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3" t="s">
        <v>131</v>
      </c>
      <c r="AT124" s="183" t="s">
        <v>111</v>
      </c>
      <c r="AU124" s="183" t="s">
        <v>79</v>
      </c>
      <c r="AY124" s="17" t="s">
        <v>108</v>
      </c>
      <c r="BE124" s="184">
        <f>IF(N124="základní",J124,0)</f>
        <v>0</v>
      </c>
      <c r="BF124" s="184">
        <f>IF(N124="snížená",J124,0)</f>
        <v>0</v>
      </c>
      <c r="BG124" s="184">
        <f>IF(N124="zákl. přenesená",J124,0)</f>
        <v>0</v>
      </c>
      <c r="BH124" s="184">
        <f>IF(N124="sníž. přenesená",J124,0)</f>
        <v>0</v>
      </c>
      <c r="BI124" s="184">
        <f>IF(N124="nulová",J124,0)</f>
        <v>0</v>
      </c>
      <c r="BJ124" s="17" t="s">
        <v>74</v>
      </c>
      <c r="BK124" s="184">
        <f>ROUND(I124*H124,2)</f>
        <v>0</v>
      </c>
      <c r="BL124" s="17" t="s">
        <v>131</v>
      </c>
      <c r="BM124" s="183" t="s">
        <v>508</v>
      </c>
    </row>
    <row r="125" spans="1:65" s="2" customFormat="1" ht="11.25">
      <c r="A125" s="34"/>
      <c r="B125" s="35"/>
      <c r="C125" s="36"/>
      <c r="D125" s="185" t="s">
        <v>118</v>
      </c>
      <c r="E125" s="36"/>
      <c r="F125" s="186" t="s">
        <v>218</v>
      </c>
      <c r="G125" s="36"/>
      <c r="H125" s="36"/>
      <c r="I125" s="187"/>
      <c r="J125" s="36"/>
      <c r="K125" s="36"/>
      <c r="L125" s="39"/>
      <c r="M125" s="188"/>
      <c r="N125" s="189"/>
      <c r="O125" s="64"/>
      <c r="P125" s="64"/>
      <c r="Q125" s="64"/>
      <c r="R125" s="64"/>
      <c r="S125" s="64"/>
      <c r="T125" s="65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118</v>
      </c>
      <c r="AU125" s="17" t="s">
        <v>79</v>
      </c>
    </row>
    <row r="126" spans="1:65" s="2" customFormat="1" ht="24.2" customHeight="1">
      <c r="A126" s="34"/>
      <c r="B126" s="35"/>
      <c r="C126" s="172" t="s">
        <v>247</v>
      </c>
      <c r="D126" s="172" t="s">
        <v>111</v>
      </c>
      <c r="E126" s="173" t="s">
        <v>219</v>
      </c>
      <c r="F126" s="174" t="s">
        <v>220</v>
      </c>
      <c r="G126" s="175" t="s">
        <v>221</v>
      </c>
      <c r="H126" s="176">
        <v>2057.335</v>
      </c>
      <c r="I126" s="177"/>
      <c r="J126" s="178">
        <f>ROUND(I126*H126,2)</f>
        <v>0</v>
      </c>
      <c r="K126" s="174" t="s">
        <v>115</v>
      </c>
      <c r="L126" s="39"/>
      <c r="M126" s="179" t="s">
        <v>19</v>
      </c>
      <c r="N126" s="180" t="s">
        <v>40</v>
      </c>
      <c r="O126" s="64"/>
      <c r="P126" s="181">
        <f>O126*H126</f>
        <v>0</v>
      </c>
      <c r="Q126" s="181">
        <v>0</v>
      </c>
      <c r="R126" s="181">
        <f>Q126*H126</f>
        <v>0</v>
      </c>
      <c r="S126" s="181">
        <v>0</v>
      </c>
      <c r="T126" s="182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3" t="s">
        <v>131</v>
      </c>
      <c r="AT126" s="183" t="s">
        <v>111</v>
      </c>
      <c r="AU126" s="183" t="s">
        <v>79</v>
      </c>
      <c r="AY126" s="17" t="s">
        <v>108</v>
      </c>
      <c r="BE126" s="184">
        <f>IF(N126="základní",J126,0)</f>
        <v>0</v>
      </c>
      <c r="BF126" s="184">
        <f>IF(N126="snížená",J126,0)</f>
        <v>0</v>
      </c>
      <c r="BG126" s="184">
        <f>IF(N126="zákl. přenesená",J126,0)</f>
        <v>0</v>
      </c>
      <c r="BH126" s="184">
        <f>IF(N126="sníž. přenesená",J126,0)</f>
        <v>0</v>
      </c>
      <c r="BI126" s="184">
        <f>IF(N126="nulová",J126,0)</f>
        <v>0</v>
      </c>
      <c r="BJ126" s="17" t="s">
        <v>74</v>
      </c>
      <c r="BK126" s="184">
        <f>ROUND(I126*H126,2)</f>
        <v>0</v>
      </c>
      <c r="BL126" s="17" t="s">
        <v>131</v>
      </c>
      <c r="BM126" s="183" t="s">
        <v>509</v>
      </c>
    </row>
    <row r="127" spans="1:65" s="2" customFormat="1" ht="11.25">
      <c r="A127" s="34"/>
      <c r="B127" s="35"/>
      <c r="C127" s="36"/>
      <c r="D127" s="185" t="s">
        <v>118</v>
      </c>
      <c r="E127" s="36"/>
      <c r="F127" s="186" t="s">
        <v>223</v>
      </c>
      <c r="G127" s="36"/>
      <c r="H127" s="36"/>
      <c r="I127" s="187"/>
      <c r="J127" s="36"/>
      <c r="K127" s="36"/>
      <c r="L127" s="39"/>
      <c r="M127" s="188"/>
      <c r="N127" s="189"/>
      <c r="O127" s="64"/>
      <c r="P127" s="64"/>
      <c r="Q127" s="64"/>
      <c r="R127" s="64"/>
      <c r="S127" s="64"/>
      <c r="T127" s="65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118</v>
      </c>
      <c r="AU127" s="17" t="s">
        <v>79</v>
      </c>
    </row>
    <row r="128" spans="1:65" s="13" customFormat="1" ht="11.25">
      <c r="B128" s="196"/>
      <c r="C128" s="197"/>
      <c r="D128" s="190" t="s">
        <v>183</v>
      </c>
      <c r="E128" s="198" t="s">
        <v>19</v>
      </c>
      <c r="F128" s="199" t="s">
        <v>510</v>
      </c>
      <c r="G128" s="197"/>
      <c r="H128" s="200">
        <v>2057.335</v>
      </c>
      <c r="I128" s="201"/>
      <c r="J128" s="197"/>
      <c r="K128" s="197"/>
      <c r="L128" s="202"/>
      <c r="M128" s="203"/>
      <c r="N128" s="204"/>
      <c r="O128" s="204"/>
      <c r="P128" s="204"/>
      <c r="Q128" s="204"/>
      <c r="R128" s="204"/>
      <c r="S128" s="204"/>
      <c r="T128" s="205"/>
      <c r="AT128" s="206" t="s">
        <v>183</v>
      </c>
      <c r="AU128" s="206" t="s">
        <v>79</v>
      </c>
      <c r="AV128" s="13" t="s">
        <v>79</v>
      </c>
      <c r="AW128" s="13" t="s">
        <v>31</v>
      </c>
      <c r="AX128" s="13" t="s">
        <v>74</v>
      </c>
      <c r="AY128" s="206" t="s">
        <v>108</v>
      </c>
    </row>
    <row r="129" spans="1:65" s="2" customFormat="1" ht="24.2" customHeight="1">
      <c r="A129" s="34"/>
      <c r="B129" s="35"/>
      <c r="C129" s="172" t="s">
        <v>250</v>
      </c>
      <c r="D129" s="172" t="s">
        <v>111</v>
      </c>
      <c r="E129" s="173" t="s">
        <v>226</v>
      </c>
      <c r="F129" s="174" t="s">
        <v>227</v>
      </c>
      <c r="G129" s="175" t="s">
        <v>191</v>
      </c>
      <c r="H129" s="176">
        <v>1924.37</v>
      </c>
      <c r="I129" s="177"/>
      <c r="J129" s="178">
        <f>ROUND(I129*H129,2)</f>
        <v>0</v>
      </c>
      <c r="K129" s="174" t="s">
        <v>115</v>
      </c>
      <c r="L129" s="39"/>
      <c r="M129" s="179" t="s">
        <v>19</v>
      </c>
      <c r="N129" s="180" t="s">
        <v>40</v>
      </c>
      <c r="O129" s="64"/>
      <c r="P129" s="181">
        <f>O129*H129</f>
        <v>0</v>
      </c>
      <c r="Q129" s="181">
        <v>0</v>
      </c>
      <c r="R129" s="181">
        <f>Q129*H129</f>
        <v>0</v>
      </c>
      <c r="S129" s="181">
        <v>0</v>
      </c>
      <c r="T129" s="182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3" t="s">
        <v>131</v>
      </c>
      <c r="AT129" s="183" t="s">
        <v>111</v>
      </c>
      <c r="AU129" s="183" t="s">
        <v>79</v>
      </c>
      <c r="AY129" s="17" t="s">
        <v>108</v>
      </c>
      <c r="BE129" s="184">
        <f>IF(N129="základní",J129,0)</f>
        <v>0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17" t="s">
        <v>74</v>
      </c>
      <c r="BK129" s="184">
        <f>ROUND(I129*H129,2)</f>
        <v>0</v>
      </c>
      <c r="BL129" s="17" t="s">
        <v>131</v>
      </c>
      <c r="BM129" s="183" t="s">
        <v>511</v>
      </c>
    </row>
    <row r="130" spans="1:65" s="2" customFormat="1" ht="11.25">
      <c r="A130" s="34"/>
      <c r="B130" s="35"/>
      <c r="C130" s="36"/>
      <c r="D130" s="185" t="s">
        <v>118</v>
      </c>
      <c r="E130" s="36"/>
      <c r="F130" s="186" t="s">
        <v>229</v>
      </c>
      <c r="G130" s="36"/>
      <c r="H130" s="36"/>
      <c r="I130" s="187"/>
      <c r="J130" s="36"/>
      <c r="K130" s="36"/>
      <c r="L130" s="39"/>
      <c r="M130" s="188"/>
      <c r="N130" s="189"/>
      <c r="O130" s="64"/>
      <c r="P130" s="64"/>
      <c r="Q130" s="64"/>
      <c r="R130" s="64"/>
      <c r="S130" s="64"/>
      <c r="T130" s="65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118</v>
      </c>
      <c r="AU130" s="17" t="s">
        <v>79</v>
      </c>
    </row>
    <row r="131" spans="1:65" s="13" customFormat="1" ht="11.25">
      <c r="B131" s="196"/>
      <c r="C131" s="197"/>
      <c r="D131" s="190" t="s">
        <v>183</v>
      </c>
      <c r="E131" s="198" t="s">
        <v>19</v>
      </c>
      <c r="F131" s="199" t="s">
        <v>512</v>
      </c>
      <c r="G131" s="197"/>
      <c r="H131" s="200">
        <v>1924.37</v>
      </c>
      <c r="I131" s="201"/>
      <c r="J131" s="197"/>
      <c r="K131" s="197"/>
      <c r="L131" s="202"/>
      <c r="M131" s="203"/>
      <c r="N131" s="204"/>
      <c r="O131" s="204"/>
      <c r="P131" s="204"/>
      <c r="Q131" s="204"/>
      <c r="R131" s="204"/>
      <c r="S131" s="204"/>
      <c r="T131" s="205"/>
      <c r="AT131" s="206" t="s">
        <v>183</v>
      </c>
      <c r="AU131" s="206" t="s">
        <v>79</v>
      </c>
      <c r="AV131" s="13" t="s">
        <v>79</v>
      </c>
      <c r="AW131" s="13" t="s">
        <v>31</v>
      </c>
      <c r="AX131" s="13" t="s">
        <v>74</v>
      </c>
      <c r="AY131" s="206" t="s">
        <v>108</v>
      </c>
    </row>
    <row r="132" spans="1:65" s="2" customFormat="1" ht="24.2" customHeight="1">
      <c r="A132" s="34"/>
      <c r="B132" s="35"/>
      <c r="C132" s="172" t="s">
        <v>256</v>
      </c>
      <c r="D132" s="172" t="s">
        <v>111</v>
      </c>
      <c r="E132" s="173" t="s">
        <v>232</v>
      </c>
      <c r="F132" s="174" t="s">
        <v>233</v>
      </c>
      <c r="G132" s="175" t="s">
        <v>191</v>
      </c>
      <c r="H132" s="176">
        <v>45.93</v>
      </c>
      <c r="I132" s="177"/>
      <c r="J132" s="178">
        <f>ROUND(I132*H132,2)</f>
        <v>0</v>
      </c>
      <c r="K132" s="174" t="s">
        <v>115</v>
      </c>
      <c r="L132" s="39"/>
      <c r="M132" s="179" t="s">
        <v>19</v>
      </c>
      <c r="N132" s="180" t="s">
        <v>40</v>
      </c>
      <c r="O132" s="64"/>
      <c r="P132" s="181">
        <f>O132*H132</f>
        <v>0</v>
      </c>
      <c r="Q132" s="181">
        <v>0</v>
      </c>
      <c r="R132" s="181">
        <f>Q132*H132</f>
        <v>0</v>
      </c>
      <c r="S132" s="181">
        <v>0</v>
      </c>
      <c r="T132" s="182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3" t="s">
        <v>131</v>
      </c>
      <c r="AT132" s="183" t="s">
        <v>111</v>
      </c>
      <c r="AU132" s="183" t="s">
        <v>79</v>
      </c>
      <c r="AY132" s="17" t="s">
        <v>108</v>
      </c>
      <c r="BE132" s="184">
        <f>IF(N132="základní",J132,0)</f>
        <v>0</v>
      </c>
      <c r="BF132" s="184">
        <f>IF(N132="snížená",J132,0)</f>
        <v>0</v>
      </c>
      <c r="BG132" s="184">
        <f>IF(N132="zákl. přenesená",J132,0)</f>
        <v>0</v>
      </c>
      <c r="BH132" s="184">
        <f>IF(N132="sníž. přenesená",J132,0)</f>
        <v>0</v>
      </c>
      <c r="BI132" s="184">
        <f>IF(N132="nulová",J132,0)</f>
        <v>0</v>
      </c>
      <c r="BJ132" s="17" t="s">
        <v>74</v>
      </c>
      <c r="BK132" s="184">
        <f>ROUND(I132*H132,2)</f>
        <v>0</v>
      </c>
      <c r="BL132" s="17" t="s">
        <v>131</v>
      </c>
      <c r="BM132" s="183" t="s">
        <v>513</v>
      </c>
    </row>
    <row r="133" spans="1:65" s="2" customFormat="1" ht="11.25">
      <c r="A133" s="34"/>
      <c r="B133" s="35"/>
      <c r="C133" s="36"/>
      <c r="D133" s="185" t="s">
        <v>118</v>
      </c>
      <c r="E133" s="36"/>
      <c r="F133" s="186" t="s">
        <v>235</v>
      </c>
      <c r="G133" s="36"/>
      <c r="H133" s="36"/>
      <c r="I133" s="187"/>
      <c r="J133" s="36"/>
      <c r="K133" s="36"/>
      <c r="L133" s="39"/>
      <c r="M133" s="188"/>
      <c r="N133" s="189"/>
      <c r="O133" s="64"/>
      <c r="P133" s="64"/>
      <c r="Q133" s="64"/>
      <c r="R133" s="64"/>
      <c r="S133" s="64"/>
      <c r="T133" s="65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118</v>
      </c>
      <c r="AU133" s="17" t="s">
        <v>79</v>
      </c>
    </row>
    <row r="134" spans="1:65" s="2" customFormat="1" ht="19.5">
      <c r="A134" s="34"/>
      <c r="B134" s="35"/>
      <c r="C134" s="36"/>
      <c r="D134" s="190" t="s">
        <v>129</v>
      </c>
      <c r="E134" s="36"/>
      <c r="F134" s="191" t="s">
        <v>514</v>
      </c>
      <c r="G134" s="36"/>
      <c r="H134" s="36"/>
      <c r="I134" s="187"/>
      <c r="J134" s="36"/>
      <c r="K134" s="36"/>
      <c r="L134" s="39"/>
      <c r="M134" s="188"/>
      <c r="N134" s="189"/>
      <c r="O134" s="64"/>
      <c r="P134" s="64"/>
      <c r="Q134" s="64"/>
      <c r="R134" s="64"/>
      <c r="S134" s="64"/>
      <c r="T134" s="65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129</v>
      </c>
      <c r="AU134" s="17" t="s">
        <v>79</v>
      </c>
    </row>
    <row r="135" spans="1:65" s="13" customFormat="1" ht="11.25">
      <c r="B135" s="196"/>
      <c r="C135" s="197"/>
      <c r="D135" s="190" t="s">
        <v>183</v>
      </c>
      <c r="E135" s="198" t="s">
        <v>19</v>
      </c>
      <c r="F135" s="199" t="s">
        <v>515</v>
      </c>
      <c r="G135" s="197"/>
      <c r="H135" s="200">
        <v>45.93</v>
      </c>
      <c r="I135" s="201"/>
      <c r="J135" s="197"/>
      <c r="K135" s="197"/>
      <c r="L135" s="202"/>
      <c r="M135" s="203"/>
      <c r="N135" s="204"/>
      <c r="O135" s="204"/>
      <c r="P135" s="204"/>
      <c r="Q135" s="204"/>
      <c r="R135" s="204"/>
      <c r="S135" s="204"/>
      <c r="T135" s="205"/>
      <c r="AT135" s="206" t="s">
        <v>183</v>
      </c>
      <c r="AU135" s="206" t="s">
        <v>79</v>
      </c>
      <c r="AV135" s="13" t="s">
        <v>79</v>
      </c>
      <c r="AW135" s="13" t="s">
        <v>31</v>
      </c>
      <c r="AX135" s="13" t="s">
        <v>74</v>
      </c>
      <c r="AY135" s="206" t="s">
        <v>108</v>
      </c>
    </row>
    <row r="136" spans="1:65" s="2" customFormat="1" ht="16.5" customHeight="1">
      <c r="A136" s="34"/>
      <c r="B136" s="35"/>
      <c r="C136" s="207" t="s">
        <v>261</v>
      </c>
      <c r="D136" s="207" t="s">
        <v>238</v>
      </c>
      <c r="E136" s="208" t="s">
        <v>239</v>
      </c>
      <c r="F136" s="209" t="s">
        <v>240</v>
      </c>
      <c r="G136" s="210" t="s">
        <v>221</v>
      </c>
      <c r="H136" s="211">
        <v>80.378</v>
      </c>
      <c r="I136" s="212"/>
      <c r="J136" s="213">
        <f>ROUND(I136*H136,2)</f>
        <v>0</v>
      </c>
      <c r="K136" s="209" t="s">
        <v>115</v>
      </c>
      <c r="L136" s="214"/>
      <c r="M136" s="215" t="s">
        <v>19</v>
      </c>
      <c r="N136" s="216" t="s">
        <v>40</v>
      </c>
      <c r="O136" s="64"/>
      <c r="P136" s="181">
        <f>O136*H136</f>
        <v>0</v>
      </c>
      <c r="Q136" s="181">
        <v>1</v>
      </c>
      <c r="R136" s="181">
        <f>Q136*H136</f>
        <v>80.378</v>
      </c>
      <c r="S136" s="181">
        <v>0</v>
      </c>
      <c r="T136" s="182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3" t="s">
        <v>152</v>
      </c>
      <c r="AT136" s="183" t="s">
        <v>238</v>
      </c>
      <c r="AU136" s="183" t="s">
        <v>79</v>
      </c>
      <c r="AY136" s="17" t="s">
        <v>108</v>
      </c>
      <c r="BE136" s="184">
        <f>IF(N136="základní",J136,0)</f>
        <v>0</v>
      </c>
      <c r="BF136" s="184">
        <f>IF(N136="snížená",J136,0)</f>
        <v>0</v>
      </c>
      <c r="BG136" s="184">
        <f>IF(N136="zákl. přenesená",J136,0)</f>
        <v>0</v>
      </c>
      <c r="BH136" s="184">
        <f>IF(N136="sníž. přenesená",J136,0)</f>
        <v>0</v>
      </c>
      <c r="BI136" s="184">
        <f>IF(N136="nulová",J136,0)</f>
        <v>0</v>
      </c>
      <c r="BJ136" s="17" t="s">
        <v>74</v>
      </c>
      <c r="BK136" s="184">
        <f>ROUND(I136*H136,2)</f>
        <v>0</v>
      </c>
      <c r="BL136" s="17" t="s">
        <v>131</v>
      </c>
      <c r="BM136" s="183" t="s">
        <v>516</v>
      </c>
    </row>
    <row r="137" spans="1:65" s="13" customFormat="1" ht="11.25">
      <c r="B137" s="196"/>
      <c r="C137" s="197"/>
      <c r="D137" s="190" t="s">
        <v>183</v>
      </c>
      <c r="E137" s="198" t="s">
        <v>19</v>
      </c>
      <c r="F137" s="199" t="s">
        <v>517</v>
      </c>
      <c r="G137" s="197"/>
      <c r="H137" s="200">
        <v>80.378</v>
      </c>
      <c r="I137" s="201"/>
      <c r="J137" s="197"/>
      <c r="K137" s="197"/>
      <c r="L137" s="202"/>
      <c r="M137" s="203"/>
      <c r="N137" s="204"/>
      <c r="O137" s="204"/>
      <c r="P137" s="204"/>
      <c r="Q137" s="204"/>
      <c r="R137" s="204"/>
      <c r="S137" s="204"/>
      <c r="T137" s="205"/>
      <c r="AT137" s="206" t="s">
        <v>183</v>
      </c>
      <c r="AU137" s="206" t="s">
        <v>79</v>
      </c>
      <c r="AV137" s="13" t="s">
        <v>79</v>
      </c>
      <c r="AW137" s="13" t="s">
        <v>31</v>
      </c>
      <c r="AX137" s="13" t="s">
        <v>74</v>
      </c>
      <c r="AY137" s="206" t="s">
        <v>108</v>
      </c>
    </row>
    <row r="138" spans="1:65" s="2" customFormat="1" ht="24.2" customHeight="1">
      <c r="A138" s="34"/>
      <c r="B138" s="35"/>
      <c r="C138" s="172" t="s">
        <v>269</v>
      </c>
      <c r="D138" s="172" t="s">
        <v>111</v>
      </c>
      <c r="E138" s="173" t="s">
        <v>251</v>
      </c>
      <c r="F138" s="174" t="s">
        <v>252</v>
      </c>
      <c r="G138" s="175" t="s">
        <v>191</v>
      </c>
      <c r="H138" s="176">
        <v>317.37</v>
      </c>
      <c r="I138" s="177"/>
      <c r="J138" s="178">
        <f>ROUND(I138*H138,2)</f>
        <v>0</v>
      </c>
      <c r="K138" s="174" t="s">
        <v>115</v>
      </c>
      <c r="L138" s="39"/>
      <c r="M138" s="179" t="s">
        <v>19</v>
      </c>
      <c r="N138" s="180" t="s">
        <v>40</v>
      </c>
      <c r="O138" s="64"/>
      <c r="P138" s="181">
        <f>O138*H138</f>
        <v>0</v>
      </c>
      <c r="Q138" s="181">
        <v>0</v>
      </c>
      <c r="R138" s="181">
        <f>Q138*H138</f>
        <v>0</v>
      </c>
      <c r="S138" s="181">
        <v>0</v>
      </c>
      <c r="T138" s="182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3" t="s">
        <v>131</v>
      </c>
      <c r="AT138" s="183" t="s">
        <v>111</v>
      </c>
      <c r="AU138" s="183" t="s">
        <v>79</v>
      </c>
      <c r="AY138" s="17" t="s">
        <v>108</v>
      </c>
      <c r="BE138" s="184">
        <f>IF(N138="základní",J138,0)</f>
        <v>0</v>
      </c>
      <c r="BF138" s="184">
        <f>IF(N138="snížená",J138,0)</f>
        <v>0</v>
      </c>
      <c r="BG138" s="184">
        <f>IF(N138="zákl. přenesená",J138,0)</f>
        <v>0</v>
      </c>
      <c r="BH138" s="184">
        <f>IF(N138="sníž. přenesená",J138,0)</f>
        <v>0</v>
      </c>
      <c r="BI138" s="184">
        <f>IF(N138="nulová",J138,0)</f>
        <v>0</v>
      </c>
      <c r="BJ138" s="17" t="s">
        <v>74</v>
      </c>
      <c r="BK138" s="184">
        <f>ROUND(I138*H138,2)</f>
        <v>0</v>
      </c>
      <c r="BL138" s="17" t="s">
        <v>131</v>
      </c>
      <c r="BM138" s="183" t="s">
        <v>518</v>
      </c>
    </row>
    <row r="139" spans="1:65" s="2" customFormat="1" ht="11.25">
      <c r="A139" s="34"/>
      <c r="B139" s="35"/>
      <c r="C139" s="36"/>
      <c r="D139" s="185" t="s">
        <v>118</v>
      </c>
      <c r="E139" s="36"/>
      <c r="F139" s="186" t="s">
        <v>254</v>
      </c>
      <c r="G139" s="36"/>
      <c r="H139" s="36"/>
      <c r="I139" s="187"/>
      <c r="J139" s="36"/>
      <c r="K139" s="36"/>
      <c r="L139" s="39"/>
      <c r="M139" s="188"/>
      <c r="N139" s="189"/>
      <c r="O139" s="64"/>
      <c r="P139" s="64"/>
      <c r="Q139" s="64"/>
      <c r="R139" s="64"/>
      <c r="S139" s="64"/>
      <c r="T139" s="65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118</v>
      </c>
      <c r="AU139" s="17" t="s">
        <v>79</v>
      </c>
    </row>
    <row r="140" spans="1:65" s="13" customFormat="1" ht="11.25">
      <c r="B140" s="196"/>
      <c r="C140" s="197"/>
      <c r="D140" s="190" t="s">
        <v>183</v>
      </c>
      <c r="E140" s="198" t="s">
        <v>19</v>
      </c>
      <c r="F140" s="199" t="s">
        <v>519</v>
      </c>
      <c r="G140" s="197"/>
      <c r="H140" s="200">
        <v>317.37</v>
      </c>
      <c r="I140" s="201"/>
      <c r="J140" s="197"/>
      <c r="K140" s="197"/>
      <c r="L140" s="202"/>
      <c r="M140" s="203"/>
      <c r="N140" s="204"/>
      <c r="O140" s="204"/>
      <c r="P140" s="204"/>
      <c r="Q140" s="204"/>
      <c r="R140" s="204"/>
      <c r="S140" s="204"/>
      <c r="T140" s="205"/>
      <c r="AT140" s="206" t="s">
        <v>183</v>
      </c>
      <c r="AU140" s="206" t="s">
        <v>79</v>
      </c>
      <c r="AV140" s="13" t="s">
        <v>79</v>
      </c>
      <c r="AW140" s="13" t="s">
        <v>31</v>
      </c>
      <c r="AX140" s="13" t="s">
        <v>74</v>
      </c>
      <c r="AY140" s="206" t="s">
        <v>108</v>
      </c>
    </row>
    <row r="141" spans="1:65" s="2" customFormat="1" ht="33" customHeight="1">
      <c r="A141" s="34"/>
      <c r="B141" s="35"/>
      <c r="C141" s="172" t="s">
        <v>277</v>
      </c>
      <c r="D141" s="172" t="s">
        <v>111</v>
      </c>
      <c r="E141" s="173" t="s">
        <v>520</v>
      </c>
      <c r="F141" s="174" t="s">
        <v>521</v>
      </c>
      <c r="G141" s="175" t="s">
        <v>180</v>
      </c>
      <c r="H141" s="176">
        <v>384.14</v>
      </c>
      <c r="I141" s="177"/>
      <c r="J141" s="178">
        <f>ROUND(I141*H141,2)</f>
        <v>0</v>
      </c>
      <c r="K141" s="174" t="s">
        <v>115</v>
      </c>
      <c r="L141" s="39"/>
      <c r="M141" s="179" t="s">
        <v>19</v>
      </c>
      <c r="N141" s="180" t="s">
        <v>40</v>
      </c>
      <c r="O141" s="64"/>
      <c r="P141" s="181">
        <f>O141*H141</f>
        <v>0</v>
      </c>
      <c r="Q141" s="181">
        <v>0</v>
      </c>
      <c r="R141" s="181">
        <f>Q141*H141</f>
        <v>0</v>
      </c>
      <c r="S141" s="181">
        <v>0</v>
      </c>
      <c r="T141" s="182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3" t="s">
        <v>131</v>
      </c>
      <c r="AT141" s="183" t="s">
        <v>111</v>
      </c>
      <c r="AU141" s="183" t="s">
        <v>79</v>
      </c>
      <c r="AY141" s="17" t="s">
        <v>108</v>
      </c>
      <c r="BE141" s="184">
        <f>IF(N141="základní",J141,0)</f>
        <v>0</v>
      </c>
      <c r="BF141" s="184">
        <f>IF(N141="snížená",J141,0)</f>
        <v>0</v>
      </c>
      <c r="BG141" s="184">
        <f>IF(N141="zákl. přenesená",J141,0)</f>
        <v>0</v>
      </c>
      <c r="BH141" s="184">
        <f>IF(N141="sníž. přenesená",J141,0)</f>
        <v>0</v>
      </c>
      <c r="BI141" s="184">
        <f>IF(N141="nulová",J141,0)</f>
        <v>0</v>
      </c>
      <c r="BJ141" s="17" t="s">
        <v>74</v>
      </c>
      <c r="BK141" s="184">
        <f>ROUND(I141*H141,2)</f>
        <v>0</v>
      </c>
      <c r="BL141" s="17" t="s">
        <v>131</v>
      </c>
      <c r="BM141" s="183" t="s">
        <v>522</v>
      </c>
    </row>
    <row r="142" spans="1:65" s="2" customFormat="1" ht="11.25">
      <c r="A142" s="34"/>
      <c r="B142" s="35"/>
      <c r="C142" s="36"/>
      <c r="D142" s="185" t="s">
        <v>118</v>
      </c>
      <c r="E142" s="36"/>
      <c r="F142" s="186" t="s">
        <v>523</v>
      </c>
      <c r="G142" s="36"/>
      <c r="H142" s="36"/>
      <c r="I142" s="187"/>
      <c r="J142" s="36"/>
      <c r="K142" s="36"/>
      <c r="L142" s="39"/>
      <c r="M142" s="188"/>
      <c r="N142" s="189"/>
      <c r="O142" s="64"/>
      <c r="P142" s="64"/>
      <c r="Q142" s="64"/>
      <c r="R142" s="64"/>
      <c r="S142" s="64"/>
      <c r="T142" s="65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118</v>
      </c>
      <c r="AU142" s="17" t="s">
        <v>79</v>
      </c>
    </row>
    <row r="143" spans="1:65" s="2" customFormat="1" ht="16.5" customHeight="1">
      <c r="A143" s="34"/>
      <c r="B143" s="35"/>
      <c r="C143" s="172" t="s">
        <v>283</v>
      </c>
      <c r="D143" s="172" t="s">
        <v>111</v>
      </c>
      <c r="E143" s="173" t="s">
        <v>257</v>
      </c>
      <c r="F143" s="174" t="s">
        <v>258</v>
      </c>
      <c r="G143" s="175" t="s">
        <v>180</v>
      </c>
      <c r="H143" s="176">
        <v>2115.1799999999998</v>
      </c>
      <c r="I143" s="177"/>
      <c r="J143" s="178">
        <f>ROUND(I143*H143,2)</f>
        <v>0</v>
      </c>
      <c r="K143" s="174" t="s">
        <v>115</v>
      </c>
      <c r="L143" s="39"/>
      <c r="M143" s="179" t="s">
        <v>19</v>
      </c>
      <c r="N143" s="180" t="s">
        <v>40</v>
      </c>
      <c r="O143" s="64"/>
      <c r="P143" s="181">
        <f>O143*H143</f>
        <v>0</v>
      </c>
      <c r="Q143" s="181">
        <v>0</v>
      </c>
      <c r="R143" s="181">
        <f>Q143*H143</f>
        <v>0</v>
      </c>
      <c r="S143" s="181">
        <v>0</v>
      </c>
      <c r="T143" s="182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3" t="s">
        <v>131</v>
      </c>
      <c r="AT143" s="183" t="s">
        <v>111</v>
      </c>
      <c r="AU143" s="183" t="s">
        <v>79</v>
      </c>
      <c r="AY143" s="17" t="s">
        <v>108</v>
      </c>
      <c r="BE143" s="184">
        <f>IF(N143="základní",J143,0)</f>
        <v>0</v>
      </c>
      <c r="BF143" s="184">
        <f>IF(N143="snížená",J143,0)</f>
        <v>0</v>
      </c>
      <c r="BG143" s="184">
        <f>IF(N143="zákl. přenesená",J143,0)</f>
        <v>0</v>
      </c>
      <c r="BH143" s="184">
        <f>IF(N143="sníž. přenesená",J143,0)</f>
        <v>0</v>
      </c>
      <c r="BI143" s="184">
        <f>IF(N143="nulová",J143,0)</f>
        <v>0</v>
      </c>
      <c r="BJ143" s="17" t="s">
        <v>74</v>
      </c>
      <c r="BK143" s="184">
        <f>ROUND(I143*H143,2)</f>
        <v>0</v>
      </c>
      <c r="BL143" s="17" t="s">
        <v>131</v>
      </c>
      <c r="BM143" s="183" t="s">
        <v>524</v>
      </c>
    </row>
    <row r="144" spans="1:65" s="2" customFormat="1" ht="11.25">
      <c r="A144" s="34"/>
      <c r="B144" s="35"/>
      <c r="C144" s="36"/>
      <c r="D144" s="185" t="s">
        <v>118</v>
      </c>
      <c r="E144" s="36"/>
      <c r="F144" s="186" t="s">
        <v>260</v>
      </c>
      <c r="G144" s="36"/>
      <c r="H144" s="36"/>
      <c r="I144" s="187"/>
      <c r="J144" s="36"/>
      <c r="K144" s="36"/>
      <c r="L144" s="39"/>
      <c r="M144" s="188"/>
      <c r="N144" s="189"/>
      <c r="O144" s="64"/>
      <c r="P144" s="64"/>
      <c r="Q144" s="64"/>
      <c r="R144" s="64"/>
      <c r="S144" s="64"/>
      <c r="T144" s="65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118</v>
      </c>
      <c r="AU144" s="17" t="s">
        <v>79</v>
      </c>
    </row>
    <row r="145" spans="1:65" s="13" customFormat="1" ht="11.25">
      <c r="B145" s="196"/>
      <c r="C145" s="197"/>
      <c r="D145" s="190" t="s">
        <v>183</v>
      </c>
      <c r="E145" s="198" t="s">
        <v>19</v>
      </c>
      <c r="F145" s="199" t="s">
        <v>525</v>
      </c>
      <c r="G145" s="197"/>
      <c r="H145" s="200">
        <v>2115.1799999999998</v>
      </c>
      <c r="I145" s="201"/>
      <c r="J145" s="197"/>
      <c r="K145" s="197"/>
      <c r="L145" s="202"/>
      <c r="M145" s="203"/>
      <c r="N145" s="204"/>
      <c r="O145" s="204"/>
      <c r="P145" s="204"/>
      <c r="Q145" s="204"/>
      <c r="R145" s="204"/>
      <c r="S145" s="204"/>
      <c r="T145" s="205"/>
      <c r="AT145" s="206" t="s">
        <v>183</v>
      </c>
      <c r="AU145" s="206" t="s">
        <v>79</v>
      </c>
      <c r="AV145" s="13" t="s">
        <v>79</v>
      </c>
      <c r="AW145" s="13" t="s">
        <v>31</v>
      </c>
      <c r="AX145" s="13" t="s">
        <v>74</v>
      </c>
      <c r="AY145" s="206" t="s">
        <v>108</v>
      </c>
    </row>
    <row r="146" spans="1:65" s="2" customFormat="1" ht="24.2" customHeight="1">
      <c r="A146" s="34"/>
      <c r="B146" s="35"/>
      <c r="C146" s="172" t="s">
        <v>7</v>
      </c>
      <c r="D146" s="172" t="s">
        <v>111</v>
      </c>
      <c r="E146" s="173" t="s">
        <v>526</v>
      </c>
      <c r="F146" s="174" t="s">
        <v>527</v>
      </c>
      <c r="G146" s="175" t="s">
        <v>180</v>
      </c>
      <c r="H146" s="176">
        <v>384.14</v>
      </c>
      <c r="I146" s="177"/>
      <c r="J146" s="178">
        <f>ROUND(I146*H146,2)</f>
        <v>0</v>
      </c>
      <c r="K146" s="174" t="s">
        <v>115</v>
      </c>
      <c r="L146" s="39"/>
      <c r="M146" s="179" t="s">
        <v>19</v>
      </c>
      <c r="N146" s="180" t="s">
        <v>40</v>
      </c>
      <c r="O146" s="64"/>
      <c r="P146" s="181">
        <f>O146*H146</f>
        <v>0</v>
      </c>
      <c r="Q146" s="181">
        <v>0</v>
      </c>
      <c r="R146" s="181">
        <f>Q146*H146</f>
        <v>0</v>
      </c>
      <c r="S146" s="181">
        <v>0</v>
      </c>
      <c r="T146" s="182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3" t="s">
        <v>131</v>
      </c>
      <c r="AT146" s="183" t="s">
        <v>111</v>
      </c>
      <c r="AU146" s="183" t="s">
        <v>79</v>
      </c>
      <c r="AY146" s="17" t="s">
        <v>108</v>
      </c>
      <c r="BE146" s="184">
        <f>IF(N146="základní",J146,0)</f>
        <v>0</v>
      </c>
      <c r="BF146" s="184">
        <f>IF(N146="snížená",J146,0)</f>
        <v>0</v>
      </c>
      <c r="BG146" s="184">
        <f>IF(N146="zákl. přenesená",J146,0)</f>
        <v>0</v>
      </c>
      <c r="BH146" s="184">
        <f>IF(N146="sníž. přenesená",J146,0)</f>
        <v>0</v>
      </c>
      <c r="BI146" s="184">
        <f>IF(N146="nulová",J146,0)</f>
        <v>0</v>
      </c>
      <c r="BJ146" s="17" t="s">
        <v>74</v>
      </c>
      <c r="BK146" s="184">
        <f>ROUND(I146*H146,2)</f>
        <v>0</v>
      </c>
      <c r="BL146" s="17" t="s">
        <v>131</v>
      </c>
      <c r="BM146" s="183" t="s">
        <v>528</v>
      </c>
    </row>
    <row r="147" spans="1:65" s="2" customFormat="1" ht="11.25">
      <c r="A147" s="34"/>
      <c r="B147" s="35"/>
      <c r="C147" s="36"/>
      <c r="D147" s="185" t="s">
        <v>118</v>
      </c>
      <c r="E147" s="36"/>
      <c r="F147" s="186" t="s">
        <v>529</v>
      </c>
      <c r="G147" s="36"/>
      <c r="H147" s="36"/>
      <c r="I147" s="187"/>
      <c r="J147" s="36"/>
      <c r="K147" s="36"/>
      <c r="L147" s="39"/>
      <c r="M147" s="188"/>
      <c r="N147" s="189"/>
      <c r="O147" s="64"/>
      <c r="P147" s="64"/>
      <c r="Q147" s="64"/>
      <c r="R147" s="64"/>
      <c r="S147" s="64"/>
      <c r="T147" s="65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118</v>
      </c>
      <c r="AU147" s="17" t="s">
        <v>79</v>
      </c>
    </row>
    <row r="148" spans="1:65" s="2" customFormat="1" ht="16.5" customHeight="1">
      <c r="A148" s="34"/>
      <c r="B148" s="35"/>
      <c r="C148" s="207" t="s">
        <v>293</v>
      </c>
      <c r="D148" s="207" t="s">
        <v>238</v>
      </c>
      <c r="E148" s="208" t="s">
        <v>530</v>
      </c>
      <c r="F148" s="209" t="s">
        <v>531</v>
      </c>
      <c r="G148" s="210" t="s">
        <v>532</v>
      </c>
      <c r="H148" s="211">
        <v>7.6829999999999998</v>
      </c>
      <c r="I148" s="212"/>
      <c r="J148" s="213">
        <f>ROUND(I148*H148,2)</f>
        <v>0</v>
      </c>
      <c r="K148" s="209" t="s">
        <v>115</v>
      </c>
      <c r="L148" s="214"/>
      <c r="M148" s="215" t="s">
        <v>19</v>
      </c>
      <c r="N148" s="216" t="s">
        <v>40</v>
      </c>
      <c r="O148" s="64"/>
      <c r="P148" s="181">
        <f>O148*H148</f>
        <v>0</v>
      </c>
      <c r="Q148" s="181">
        <v>1E-3</v>
      </c>
      <c r="R148" s="181">
        <f>Q148*H148</f>
        <v>7.6829999999999997E-3</v>
      </c>
      <c r="S148" s="181">
        <v>0</v>
      </c>
      <c r="T148" s="182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3" t="s">
        <v>152</v>
      </c>
      <c r="AT148" s="183" t="s">
        <v>238</v>
      </c>
      <c r="AU148" s="183" t="s">
        <v>79</v>
      </c>
      <c r="AY148" s="17" t="s">
        <v>108</v>
      </c>
      <c r="BE148" s="184">
        <f>IF(N148="základní",J148,0)</f>
        <v>0</v>
      </c>
      <c r="BF148" s="184">
        <f>IF(N148="snížená",J148,0)</f>
        <v>0</v>
      </c>
      <c r="BG148" s="184">
        <f>IF(N148="zákl. přenesená",J148,0)</f>
        <v>0</v>
      </c>
      <c r="BH148" s="184">
        <f>IF(N148="sníž. přenesená",J148,0)</f>
        <v>0</v>
      </c>
      <c r="BI148" s="184">
        <f>IF(N148="nulová",J148,0)</f>
        <v>0</v>
      </c>
      <c r="BJ148" s="17" t="s">
        <v>74</v>
      </c>
      <c r="BK148" s="184">
        <f>ROUND(I148*H148,2)</f>
        <v>0</v>
      </c>
      <c r="BL148" s="17" t="s">
        <v>131</v>
      </c>
      <c r="BM148" s="183" t="s">
        <v>533</v>
      </c>
    </row>
    <row r="149" spans="1:65" s="13" customFormat="1" ht="11.25">
      <c r="B149" s="196"/>
      <c r="C149" s="197"/>
      <c r="D149" s="190" t="s">
        <v>183</v>
      </c>
      <c r="E149" s="198" t="s">
        <v>19</v>
      </c>
      <c r="F149" s="199" t="s">
        <v>534</v>
      </c>
      <c r="G149" s="197"/>
      <c r="H149" s="200">
        <v>7.6829999999999998</v>
      </c>
      <c r="I149" s="201"/>
      <c r="J149" s="197"/>
      <c r="K149" s="197"/>
      <c r="L149" s="202"/>
      <c r="M149" s="203"/>
      <c r="N149" s="204"/>
      <c r="O149" s="204"/>
      <c r="P149" s="204"/>
      <c r="Q149" s="204"/>
      <c r="R149" s="204"/>
      <c r="S149" s="204"/>
      <c r="T149" s="205"/>
      <c r="AT149" s="206" t="s">
        <v>183</v>
      </c>
      <c r="AU149" s="206" t="s">
        <v>79</v>
      </c>
      <c r="AV149" s="13" t="s">
        <v>79</v>
      </c>
      <c r="AW149" s="13" t="s">
        <v>31</v>
      </c>
      <c r="AX149" s="13" t="s">
        <v>74</v>
      </c>
      <c r="AY149" s="206" t="s">
        <v>108</v>
      </c>
    </row>
    <row r="150" spans="1:65" s="2" customFormat="1" ht="16.5" customHeight="1">
      <c r="A150" s="34"/>
      <c r="B150" s="35"/>
      <c r="C150" s="207" t="s">
        <v>298</v>
      </c>
      <c r="D150" s="207" t="s">
        <v>238</v>
      </c>
      <c r="E150" s="208" t="s">
        <v>535</v>
      </c>
      <c r="F150" s="209" t="s">
        <v>536</v>
      </c>
      <c r="G150" s="210" t="s">
        <v>532</v>
      </c>
      <c r="H150" s="211">
        <v>76.828000000000003</v>
      </c>
      <c r="I150" s="212"/>
      <c r="J150" s="213">
        <f>ROUND(I150*H150,2)</f>
        <v>0</v>
      </c>
      <c r="K150" s="209" t="s">
        <v>19</v>
      </c>
      <c r="L150" s="214"/>
      <c r="M150" s="215" t="s">
        <v>19</v>
      </c>
      <c r="N150" s="216" t="s">
        <v>40</v>
      </c>
      <c r="O150" s="64"/>
      <c r="P150" s="181">
        <f>O150*H150</f>
        <v>0</v>
      </c>
      <c r="Q150" s="181">
        <v>0</v>
      </c>
      <c r="R150" s="181">
        <f>Q150*H150</f>
        <v>0</v>
      </c>
      <c r="S150" s="181">
        <v>0</v>
      </c>
      <c r="T150" s="182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3" t="s">
        <v>152</v>
      </c>
      <c r="AT150" s="183" t="s">
        <v>238</v>
      </c>
      <c r="AU150" s="183" t="s">
        <v>79</v>
      </c>
      <c r="AY150" s="17" t="s">
        <v>108</v>
      </c>
      <c r="BE150" s="184">
        <f>IF(N150="základní",J150,0)</f>
        <v>0</v>
      </c>
      <c r="BF150" s="184">
        <f>IF(N150="snížená",J150,0)</f>
        <v>0</v>
      </c>
      <c r="BG150" s="184">
        <f>IF(N150="zákl. přenesená",J150,0)</f>
        <v>0</v>
      </c>
      <c r="BH150" s="184">
        <f>IF(N150="sníž. přenesená",J150,0)</f>
        <v>0</v>
      </c>
      <c r="BI150" s="184">
        <f>IF(N150="nulová",J150,0)</f>
        <v>0</v>
      </c>
      <c r="BJ150" s="17" t="s">
        <v>74</v>
      </c>
      <c r="BK150" s="184">
        <f>ROUND(I150*H150,2)</f>
        <v>0</v>
      </c>
      <c r="BL150" s="17" t="s">
        <v>131</v>
      </c>
      <c r="BM150" s="183" t="s">
        <v>537</v>
      </c>
    </row>
    <row r="151" spans="1:65" s="13" customFormat="1" ht="11.25">
      <c r="B151" s="196"/>
      <c r="C151" s="197"/>
      <c r="D151" s="190" t="s">
        <v>183</v>
      </c>
      <c r="E151" s="198" t="s">
        <v>19</v>
      </c>
      <c r="F151" s="199" t="s">
        <v>538</v>
      </c>
      <c r="G151" s="197"/>
      <c r="H151" s="200">
        <v>76.828000000000003</v>
      </c>
      <c r="I151" s="201"/>
      <c r="J151" s="197"/>
      <c r="K151" s="197"/>
      <c r="L151" s="202"/>
      <c r="M151" s="203"/>
      <c r="N151" s="204"/>
      <c r="O151" s="204"/>
      <c r="P151" s="204"/>
      <c r="Q151" s="204"/>
      <c r="R151" s="204"/>
      <c r="S151" s="204"/>
      <c r="T151" s="205"/>
      <c r="AT151" s="206" t="s">
        <v>183</v>
      </c>
      <c r="AU151" s="206" t="s">
        <v>79</v>
      </c>
      <c r="AV151" s="13" t="s">
        <v>79</v>
      </c>
      <c r="AW151" s="13" t="s">
        <v>31</v>
      </c>
      <c r="AX151" s="13" t="s">
        <v>74</v>
      </c>
      <c r="AY151" s="206" t="s">
        <v>108</v>
      </c>
    </row>
    <row r="152" spans="1:65" s="2" customFormat="1" ht="24.2" customHeight="1">
      <c r="A152" s="34"/>
      <c r="B152" s="35"/>
      <c r="C152" s="172" t="s">
        <v>302</v>
      </c>
      <c r="D152" s="172" t="s">
        <v>111</v>
      </c>
      <c r="E152" s="173" t="s">
        <v>539</v>
      </c>
      <c r="F152" s="174" t="s">
        <v>540</v>
      </c>
      <c r="G152" s="175" t="s">
        <v>180</v>
      </c>
      <c r="H152" s="176">
        <v>384.14</v>
      </c>
      <c r="I152" s="177"/>
      <c r="J152" s="178">
        <f>ROUND(I152*H152,2)</f>
        <v>0</v>
      </c>
      <c r="K152" s="174" t="s">
        <v>115</v>
      </c>
      <c r="L152" s="39"/>
      <c r="M152" s="179" t="s">
        <v>19</v>
      </c>
      <c r="N152" s="180" t="s">
        <v>40</v>
      </c>
      <c r="O152" s="64"/>
      <c r="P152" s="181">
        <f>O152*H152</f>
        <v>0</v>
      </c>
      <c r="Q152" s="181">
        <v>0</v>
      </c>
      <c r="R152" s="181">
        <f>Q152*H152</f>
        <v>0</v>
      </c>
      <c r="S152" s="181">
        <v>0</v>
      </c>
      <c r="T152" s="182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3" t="s">
        <v>131</v>
      </c>
      <c r="AT152" s="183" t="s">
        <v>111</v>
      </c>
      <c r="AU152" s="183" t="s">
        <v>79</v>
      </c>
      <c r="AY152" s="17" t="s">
        <v>108</v>
      </c>
      <c r="BE152" s="184">
        <f>IF(N152="základní",J152,0)</f>
        <v>0</v>
      </c>
      <c r="BF152" s="184">
        <f>IF(N152="snížená",J152,0)</f>
        <v>0</v>
      </c>
      <c r="BG152" s="184">
        <f>IF(N152="zákl. přenesená",J152,0)</f>
        <v>0</v>
      </c>
      <c r="BH152" s="184">
        <f>IF(N152="sníž. přenesená",J152,0)</f>
        <v>0</v>
      </c>
      <c r="BI152" s="184">
        <f>IF(N152="nulová",J152,0)</f>
        <v>0</v>
      </c>
      <c r="BJ152" s="17" t="s">
        <v>74</v>
      </c>
      <c r="BK152" s="184">
        <f>ROUND(I152*H152,2)</f>
        <v>0</v>
      </c>
      <c r="BL152" s="17" t="s">
        <v>131</v>
      </c>
      <c r="BM152" s="183" t="s">
        <v>541</v>
      </c>
    </row>
    <row r="153" spans="1:65" s="2" customFormat="1" ht="11.25">
      <c r="A153" s="34"/>
      <c r="B153" s="35"/>
      <c r="C153" s="36"/>
      <c r="D153" s="185" t="s">
        <v>118</v>
      </c>
      <c r="E153" s="36"/>
      <c r="F153" s="186" t="s">
        <v>542</v>
      </c>
      <c r="G153" s="36"/>
      <c r="H153" s="36"/>
      <c r="I153" s="187"/>
      <c r="J153" s="36"/>
      <c r="K153" s="36"/>
      <c r="L153" s="39"/>
      <c r="M153" s="188"/>
      <c r="N153" s="189"/>
      <c r="O153" s="64"/>
      <c r="P153" s="64"/>
      <c r="Q153" s="64"/>
      <c r="R153" s="64"/>
      <c r="S153" s="64"/>
      <c r="T153" s="65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118</v>
      </c>
      <c r="AU153" s="17" t="s">
        <v>79</v>
      </c>
    </row>
    <row r="154" spans="1:65" s="13" customFormat="1" ht="11.25">
      <c r="B154" s="196"/>
      <c r="C154" s="197"/>
      <c r="D154" s="190" t="s">
        <v>183</v>
      </c>
      <c r="E154" s="198" t="s">
        <v>19</v>
      </c>
      <c r="F154" s="199" t="s">
        <v>543</v>
      </c>
      <c r="G154" s="197"/>
      <c r="H154" s="200">
        <v>384.14</v>
      </c>
      <c r="I154" s="201"/>
      <c r="J154" s="197"/>
      <c r="K154" s="197"/>
      <c r="L154" s="202"/>
      <c r="M154" s="203"/>
      <c r="N154" s="204"/>
      <c r="O154" s="204"/>
      <c r="P154" s="204"/>
      <c r="Q154" s="204"/>
      <c r="R154" s="204"/>
      <c r="S154" s="204"/>
      <c r="T154" s="205"/>
      <c r="AT154" s="206" t="s">
        <v>183</v>
      </c>
      <c r="AU154" s="206" t="s">
        <v>79</v>
      </c>
      <c r="AV154" s="13" t="s">
        <v>79</v>
      </c>
      <c r="AW154" s="13" t="s">
        <v>31</v>
      </c>
      <c r="AX154" s="13" t="s">
        <v>74</v>
      </c>
      <c r="AY154" s="206" t="s">
        <v>108</v>
      </c>
    </row>
    <row r="155" spans="1:65" s="2" customFormat="1" ht="24.2" customHeight="1">
      <c r="A155" s="34"/>
      <c r="B155" s="35"/>
      <c r="C155" s="172" t="s">
        <v>305</v>
      </c>
      <c r="D155" s="172" t="s">
        <v>111</v>
      </c>
      <c r="E155" s="173" t="s">
        <v>544</v>
      </c>
      <c r="F155" s="174" t="s">
        <v>545</v>
      </c>
      <c r="G155" s="175" t="s">
        <v>180</v>
      </c>
      <c r="H155" s="176">
        <v>384.14</v>
      </c>
      <c r="I155" s="177"/>
      <c r="J155" s="178">
        <f>ROUND(I155*H155,2)</f>
        <v>0</v>
      </c>
      <c r="K155" s="174" t="s">
        <v>115</v>
      </c>
      <c r="L155" s="39"/>
      <c r="M155" s="179" t="s">
        <v>19</v>
      </c>
      <c r="N155" s="180" t="s">
        <v>40</v>
      </c>
      <c r="O155" s="64"/>
      <c r="P155" s="181">
        <f>O155*H155</f>
        <v>0</v>
      </c>
      <c r="Q155" s="181">
        <v>0</v>
      </c>
      <c r="R155" s="181">
        <f>Q155*H155</f>
        <v>0</v>
      </c>
      <c r="S155" s="181">
        <v>0</v>
      </c>
      <c r="T155" s="182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3" t="s">
        <v>131</v>
      </c>
      <c r="AT155" s="183" t="s">
        <v>111</v>
      </c>
      <c r="AU155" s="183" t="s">
        <v>79</v>
      </c>
      <c r="AY155" s="17" t="s">
        <v>108</v>
      </c>
      <c r="BE155" s="184">
        <f>IF(N155="základní",J155,0)</f>
        <v>0</v>
      </c>
      <c r="BF155" s="184">
        <f>IF(N155="snížená",J155,0)</f>
        <v>0</v>
      </c>
      <c r="BG155" s="184">
        <f>IF(N155="zákl. přenesená",J155,0)</f>
        <v>0</v>
      </c>
      <c r="BH155" s="184">
        <f>IF(N155="sníž. přenesená",J155,0)</f>
        <v>0</v>
      </c>
      <c r="BI155" s="184">
        <f>IF(N155="nulová",J155,0)</f>
        <v>0</v>
      </c>
      <c r="BJ155" s="17" t="s">
        <v>74</v>
      </c>
      <c r="BK155" s="184">
        <f>ROUND(I155*H155,2)</f>
        <v>0</v>
      </c>
      <c r="BL155" s="17" t="s">
        <v>131</v>
      </c>
      <c r="BM155" s="183" t="s">
        <v>546</v>
      </c>
    </row>
    <row r="156" spans="1:65" s="2" customFormat="1" ht="11.25">
      <c r="A156" s="34"/>
      <c r="B156" s="35"/>
      <c r="C156" s="36"/>
      <c r="D156" s="185" t="s">
        <v>118</v>
      </c>
      <c r="E156" s="36"/>
      <c r="F156" s="186" t="s">
        <v>547</v>
      </c>
      <c r="G156" s="36"/>
      <c r="H156" s="36"/>
      <c r="I156" s="187"/>
      <c r="J156" s="36"/>
      <c r="K156" s="36"/>
      <c r="L156" s="39"/>
      <c r="M156" s="188"/>
      <c r="N156" s="189"/>
      <c r="O156" s="64"/>
      <c r="P156" s="64"/>
      <c r="Q156" s="64"/>
      <c r="R156" s="64"/>
      <c r="S156" s="64"/>
      <c r="T156" s="65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7" t="s">
        <v>118</v>
      </c>
      <c r="AU156" s="17" t="s">
        <v>79</v>
      </c>
    </row>
    <row r="157" spans="1:65" s="12" customFormat="1" ht="22.9" customHeight="1">
      <c r="B157" s="156"/>
      <c r="C157" s="157"/>
      <c r="D157" s="158" t="s">
        <v>68</v>
      </c>
      <c r="E157" s="170" t="s">
        <v>79</v>
      </c>
      <c r="F157" s="170" t="s">
        <v>548</v>
      </c>
      <c r="G157" s="157"/>
      <c r="H157" s="157"/>
      <c r="I157" s="160"/>
      <c r="J157" s="171">
        <f>BK157</f>
        <v>0</v>
      </c>
      <c r="K157" s="157"/>
      <c r="L157" s="162"/>
      <c r="M157" s="163"/>
      <c r="N157" s="164"/>
      <c r="O157" s="164"/>
      <c r="P157" s="165">
        <f>SUM(P158:P187)</f>
        <v>0</v>
      </c>
      <c r="Q157" s="164"/>
      <c r="R157" s="165">
        <f>SUM(R158:R187)</f>
        <v>37.343730809999997</v>
      </c>
      <c r="S157" s="164"/>
      <c r="T157" s="166">
        <f>SUM(T158:T187)</f>
        <v>0</v>
      </c>
      <c r="AR157" s="167" t="s">
        <v>74</v>
      </c>
      <c r="AT157" s="168" t="s">
        <v>68</v>
      </c>
      <c r="AU157" s="168" t="s">
        <v>74</v>
      </c>
      <c r="AY157" s="167" t="s">
        <v>108</v>
      </c>
      <c r="BK157" s="169">
        <f>SUM(BK158:BK187)</f>
        <v>0</v>
      </c>
    </row>
    <row r="158" spans="1:65" s="2" customFormat="1" ht="16.5" customHeight="1">
      <c r="A158" s="34"/>
      <c r="B158" s="35"/>
      <c r="C158" s="172" t="s">
        <v>312</v>
      </c>
      <c r="D158" s="172" t="s">
        <v>111</v>
      </c>
      <c r="E158" s="173" t="s">
        <v>549</v>
      </c>
      <c r="F158" s="174" t="s">
        <v>550</v>
      </c>
      <c r="G158" s="175" t="s">
        <v>410</v>
      </c>
      <c r="H158" s="176">
        <v>19</v>
      </c>
      <c r="I158" s="177"/>
      <c r="J158" s="178">
        <f>ROUND(I158*H158,2)</f>
        <v>0</v>
      </c>
      <c r="K158" s="174" t="s">
        <v>115</v>
      </c>
      <c r="L158" s="39"/>
      <c r="M158" s="179" t="s">
        <v>19</v>
      </c>
      <c r="N158" s="180" t="s">
        <v>40</v>
      </c>
      <c r="O158" s="64"/>
      <c r="P158" s="181">
        <f>O158*H158</f>
        <v>0</v>
      </c>
      <c r="Q158" s="181">
        <v>3.3E-4</v>
      </c>
      <c r="R158" s="181">
        <f>Q158*H158</f>
        <v>6.2699999999999995E-3</v>
      </c>
      <c r="S158" s="181">
        <v>0</v>
      </c>
      <c r="T158" s="182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3" t="s">
        <v>131</v>
      </c>
      <c r="AT158" s="183" t="s">
        <v>111</v>
      </c>
      <c r="AU158" s="183" t="s">
        <v>79</v>
      </c>
      <c r="AY158" s="17" t="s">
        <v>108</v>
      </c>
      <c r="BE158" s="184">
        <f>IF(N158="základní",J158,0)</f>
        <v>0</v>
      </c>
      <c r="BF158" s="184">
        <f>IF(N158="snížená",J158,0)</f>
        <v>0</v>
      </c>
      <c r="BG158" s="184">
        <f>IF(N158="zákl. přenesená",J158,0)</f>
        <v>0</v>
      </c>
      <c r="BH158" s="184">
        <f>IF(N158="sníž. přenesená",J158,0)</f>
        <v>0</v>
      </c>
      <c r="BI158" s="184">
        <f>IF(N158="nulová",J158,0)</f>
        <v>0</v>
      </c>
      <c r="BJ158" s="17" t="s">
        <v>74</v>
      </c>
      <c r="BK158" s="184">
        <f>ROUND(I158*H158,2)</f>
        <v>0</v>
      </c>
      <c r="BL158" s="17" t="s">
        <v>131</v>
      </c>
      <c r="BM158" s="183" t="s">
        <v>551</v>
      </c>
    </row>
    <row r="159" spans="1:65" s="2" customFormat="1" ht="11.25">
      <c r="A159" s="34"/>
      <c r="B159" s="35"/>
      <c r="C159" s="36"/>
      <c r="D159" s="185" t="s">
        <v>118</v>
      </c>
      <c r="E159" s="36"/>
      <c r="F159" s="186" t="s">
        <v>552</v>
      </c>
      <c r="G159" s="36"/>
      <c r="H159" s="36"/>
      <c r="I159" s="187"/>
      <c r="J159" s="36"/>
      <c r="K159" s="36"/>
      <c r="L159" s="39"/>
      <c r="M159" s="188"/>
      <c r="N159" s="189"/>
      <c r="O159" s="64"/>
      <c r="P159" s="64"/>
      <c r="Q159" s="64"/>
      <c r="R159" s="64"/>
      <c r="S159" s="64"/>
      <c r="T159" s="65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118</v>
      </c>
      <c r="AU159" s="17" t="s">
        <v>79</v>
      </c>
    </row>
    <row r="160" spans="1:65" s="2" customFormat="1" ht="19.5">
      <c r="A160" s="34"/>
      <c r="B160" s="35"/>
      <c r="C160" s="36"/>
      <c r="D160" s="190" t="s">
        <v>129</v>
      </c>
      <c r="E160" s="36"/>
      <c r="F160" s="191" t="s">
        <v>553</v>
      </c>
      <c r="G160" s="36"/>
      <c r="H160" s="36"/>
      <c r="I160" s="187"/>
      <c r="J160" s="36"/>
      <c r="K160" s="36"/>
      <c r="L160" s="39"/>
      <c r="M160" s="188"/>
      <c r="N160" s="189"/>
      <c r="O160" s="64"/>
      <c r="P160" s="64"/>
      <c r="Q160" s="64"/>
      <c r="R160" s="64"/>
      <c r="S160" s="64"/>
      <c r="T160" s="65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7" t="s">
        <v>129</v>
      </c>
      <c r="AU160" s="17" t="s">
        <v>79</v>
      </c>
    </row>
    <row r="161" spans="1:65" s="2" customFormat="1" ht="24.2" customHeight="1">
      <c r="A161" s="34"/>
      <c r="B161" s="35"/>
      <c r="C161" s="172" t="s">
        <v>317</v>
      </c>
      <c r="D161" s="172" t="s">
        <v>111</v>
      </c>
      <c r="E161" s="173" t="s">
        <v>554</v>
      </c>
      <c r="F161" s="174" t="s">
        <v>555</v>
      </c>
      <c r="G161" s="175" t="s">
        <v>180</v>
      </c>
      <c r="H161" s="176">
        <v>81</v>
      </c>
      <c r="I161" s="177"/>
      <c r="J161" s="178">
        <f>ROUND(I161*H161,2)</f>
        <v>0</v>
      </c>
      <c r="K161" s="174" t="s">
        <v>115</v>
      </c>
      <c r="L161" s="39"/>
      <c r="M161" s="179" t="s">
        <v>19</v>
      </c>
      <c r="N161" s="180" t="s">
        <v>40</v>
      </c>
      <c r="O161" s="64"/>
      <c r="P161" s="181">
        <f>O161*H161</f>
        <v>0</v>
      </c>
      <c r="Q161" s="181">
        <v>1.3999999999999999E-4</v>
      </c>
      <c r="R161" s="181">
        <f>Q161*H161</f>
        <v>1.1339999999999999E-2</v>
      </c>
      <c r="S161" s="181">
        <v>0</v>
      </c>
      <c r="T161" s="182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83" t="s">
        <v>131</v>
      </c>
      <c r="AT161" s="183" t="s">
        <v>111</v>
      </c>
      <c r="AU161" s="183" t="s">
        <v>79</v>
      </c>
      <c r="AY161" s="17" t="s">
        <v>108</v>
      </c>
      <c r="BE161" s="184">
        <f>IF(N161="základní",J161,0)</f>
        <v>0</v>
      </c>
      <c r="BF161" s="184">
        <f>IF(N161="snížená",J161,0)</f>
        <v>0</v>
      </c>
      <c r="BG161" s="184">
        <f>IF(N161="zákl. přenesená",J161,0)</f>
        <v>0</v>
      </c>
      <c r="BH161" s="184">
        <f>IF(N161="sníž. přenesená",J161,0)</f>
        <v>0</v>
      </c>
      <c r="BI161" s="184">
        <f>IF(N161="nulová",J161,0)</f>
        <v>0</v>
      </c>
      <c r="BJ161" s="17" t="s">
        <v>74</v>
      </c>
      <c r="BK161" s="184">
        <f>ROUND(I161*H161,2)</f>
        <v>0</v>
      </c>
      <c r="BL161" s="17" t="s">
        <v>131</v>
      </c>
      <c r="BM161" s="183" t="s">
        <v>556</v>
      </c>
    </row>
    <row r="162" spans="1:65" s="2" customFormat="1" ht="11.25">
      <c r="A162" s="34"/>
      <c r="B162" s="35"/>
      <c r="C162" s="36"/>
      <c r="D162" s="185" t="s">
        <v>118</v>
      </c>
      <c r="E162" s="36"/>
      <c r="F162" s="186" t="s">
        <v>557</v>
      </c>
      <c r="G162" s="36"/>
      <c r="H162" s="36"/>
      <c r="I162" s="187"/>
      <c r="J162" s="36"/>
      <c r="K162" s="36"/>
      <c r="L162" s="39"/>
      <c r="M162" s="188"/>
      <c r="N162" s="189"/>
      <c r="O162" s="64"/>
      <c r="P162" s="64"/>
      <c r="Q162" s="64"/>
      <c r="R162" s="64"/>
      <c r="S162" s="64"/>
      <c r="T162" s="65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7" t="s">
        <v>118</v>
      </c>
      <c r="AU162" s="17" t="s">
        <v>79</v>
      </c>
    </row>
    <row r="163" spans="1:65" s="13" customFormat="1" ht="11.25">
      <c r="B163" s="196"/>
      <c r="C163" s="197"/>
      <c r="D163" s="190" t="s">
        <v>183</v>
      </c>
      <c r="E163" s="198" t="s">
        <v>19</v>
      </c>
      <c r="F163" s="199" t="s">
        <v>558</v>
      </c>
      <c r="G163" s="197"/>
      <c r="H163" s="200">
        <v>81</v>
      </c>
      <c r="I163" s="201"/>
      <c r="J163" s="197"/>
      <c r="K163" s="197"/>
      <c r="L163" s="202"/>
      <c r="M163" s="203"/>
      <c r="N163" s="204"/>
      <c r="O163" s="204"/>
      <c r="P163" s="204"/>
      <c r="Q163" s="204"/>
      <c r="R163" s="204"/>
      <c r="S163" s="204"/>
      <c r="T163" s="205"/>
      <c r="AT163" s="206" t="s">
        <v>183</v>
      </c>
      <c r="AU163" s="206" t="s">
        <v>79</v>
      </c>
      <c r="AV163" s="13" t="s">
        <v>79</v>
      </c>
      <c r="AW163" s="13" t="s">
        <v>31</v>
      </c>
      <c r="AX163" s="13" t="s">
        <v>74</v>
      </c>
      <c r="AY163" s="206" t="s">
        <v>108</v>
      </c>
    </row>
    <row r="164" spans="1:65" s="2" customFormat="1" ht="16.5" customHeight="1">
      <c r="A164" s="34"/>
      <c r="B164" s="35"/>
      <c r="C164" s="207" t="s">
        <v>322</v>
      </c>
      <c r="D164" s="207" t="s">
        <v>238</v>
      </c>
      <c r="E164" s="208" t="s">
        <v>559</v>
      </c>
      <c r="F164" s="209" t="s">
        <v>560</v>
      </c>
      <c r="G164" s="210" t="s">
        <v>180</v>
      </c>
      <c r="H164" s="211">
        <v>95.944999999999993</v>
      </c>
      <c r="I164" s="212"/>
      <c r="J164" s="213">
        <f>ROUND(I164*H164,2)</f>
        <v>0</v>
      </c>
      <c r="K164" s="209" t="s">
        <v>115</v>
      </c>
      <c r="L164" s="214"/>
      <c r="M164" s="215" t="s">
        <v>19</v>
      </c>
      <c r="N164" s="216" t="s">
        <v>40</v>
      </c>
      <c r="O164" s="64"/>
      <c r="P164" s="181">
        <f>O164*H164</f>
        <v>0</v>
      </c>
      <c r="Q164" s="181">
        <v>2.5000000000000001E-4</v>
      </c>
      <c r="R164" s="181">
        <f>Q164*H164</f>
        <v>2.3986249999999997E-2</v>
      </c>
      <c r="S164" s="181">
        <v>0</v>
      </c>
      <c r="T164" s="182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3" t="s">
        <v>152</v>
      </c>
      <c r="AT164" s="183" t="s">
        <v>238</v>
      </c>
      <c r="AU164" s="183" t="s">
        <v>79</v>
      </c>
      <c r="AY164" s="17" t="s">
        <v>108</v>
      </c>
      <c r="BE164" s="184">
        <f>IF(N164="základní",J164,0)</f>
        <v>0</v>
      </c>
      <c r="BF164" s="184">
        <f>IF(N164="snížená",J164,0)</f>
        <v>0</v>
      </c>
      <c r="BG164" s="184">
        <f>IF(N164="zákl. přenesená",J164,0)</f>
        <v>0</v>
      </c>
      <c r="BH164" s="184">
        <f>IF(N164="sníž. přenesená",J164,0)</f>
        <v>0</v>
      </c>
      <c r="BI164" s="184">
        <f>IF(N164="nulová",J164,0)</f>
        <v>0</v>
      </c>
      <c r="BJ164" s="17" t="s">
        <v>74</v>
      </c>
      <c r="BK164" s="184">
        <f>ROUND(I164*H164,2)</f>
        <v>0</v>
      </c>
      <c r="BL164" s="17" t="s">
        <v>131</v>
      </c>
      <c r="BM164" s="183" t="s">
        <v>561</v>
      </c>
    </row>
    <row r="165" spans="1:65" s="13" customFormat="1" ht="11.25">
      <c r="B165" s="196"/>
      <c r="C165" s="197"/>
      <c r="D165" s="190" t="s">
        <v>183</v>
      </c>
      <c r="E165" s="197"/>
      <c r="F165" s="199" t="s">
        <v>562</v>
      </c>
      <c r="G165" s="197"/>
      <c r="H165" s="200">
        <v>95.944999999999993</v>
      </c>
      <c r="I165" s="201"/>
      <c r="J165" s="197"/>
      <c r="K165" s="197"/>
      <c r="L165" s="202"/>
      <c r="M165" s="203"/>
      <c r="N165" s="204"/>
      <c r="O165" s="204"/>
      <c r="P165" s="204"/>
      <c r="Q165" s="204"/>
      <c r="R165" s="204"/>
      <c r="S165" s="204"/>
      <c r="T165" s="205"/>
      <c r="AT165" s="206" t="s">
        <v>183</v>
      </c>
      <c r="AU165" s="206" t="s">
        <v>79</v>
      </c>
      <c r="AV165" s="13" t="s">
        <v>79</v>
      </c>
      <c r="AW165" s="13" t="s">
        <v>4</v>
      </c>
      <c r="AX165" s="13" t="s">
        <v>74</v>
      </c>
      <c r="AY165" s="206" t="s">
        <v>108</v>
      </c>
    </row>
    <row r="166" spans="1:65" s="2" customFormat="1" ht="24.2" customHeight="1">
      <c r="A166" s="34"/>
      <c r="B166" s="35"/>
      <c r="C166" s="172" t="s">
        <v>328</v>
      </c>
      <c r="D166" s="172" t="s">
        <v>111</v>
      </c>
      <c r="E166" s="173" t="s">
        <v>563</v>
      </c>
      <c r="F166" s="174" t="s">
        <v>564</v>
      </c>
      <c r="G166" s="175" t="s">
        <v>191</v>
      </c>
      <c r="H166" s="176">
        <v>0.53900000000000003</v>
      </c>
      <c r="I166" s="177"/>
      <c r="J166" s="178">
        <f>ROUND(I166*H166,2)</f>
        <v>0</v>
      </c>
      <c r="K166" s="174" t="s">
        <v>115</v>
      </c>
      <c r="L166" s="39"/>
      <c r="M166" s="179" t="s">
        <v>19</v>
      </c>
      <c r="N166" s="180" t="s">
        <v>40</v>
      </c>
      <c r="O166" s="64"/>
      <c r="P166" s="181">
        <f>O166*H166</f>
        <v>0</v>
      </c>
      <c r="Q166" s="181">
        <v>2.50352</v>
      </c>
      <c r="R166" s="181">
        <f>Q166*H166</f>
        <v>1.34939728</v>
      </c>
      <c r="S166" s="181">
        <v>0</v>
      </c>
      <c r="T166" s="182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83" t="s">
        <v>131</v>
      </c>
      <c r="AT166" s="183" t="s">
        <v>111</v>
      </c>
      <c r="AU166" s="183" t="s">
        <v>79</v>
      </c>
      <c r="AY166" s="17" t="s">
        <v>108</v>
      </c>
      <c r="BE166" s="184">
        <f>IF(N166="základní",J166,0)</f>
        <v>0</v>
      </c>
      <c r="BF166" s="184">
        <f>IF(N166="snížená",J166,0)</f>
        <v>0</v>
      </c>
      <c r="BG166" s="184">
        <f>IF(N166="zákl. přenesená",J166,0)</f>
        <v>0</v>
      </c>
      <c r="BH166" s="184">
        <f>IF(N166="sníž. přenesená",J166,0)</f>
        <v>0</v>
      </c>
      <c r="BI166" s="184">
        <f>IF(N166="nulová",J166,0)</f>
        <v>0</v>
      </c>
      <c r="BJ166" s="17" t="s">
        <v>74</v>
      </c>
      <c r="BK166" s="184">
        <f>ROUND(I166*H166,2)</f>
        <v>0</v>
      </c>
      <c r="BL166" s="17" t="s">
        <v>131</v>
      </c>
      <c r="BM166" s="183" t="s">
        <v>565</v>
      </c>
    </row>
    <row r="167" spans="1:65" s="2" customFormat="1" ht="11.25">
      <c r="A167" s="34"/>
      <c r="B167" s="35"/>
      <c r="C167" s="36"/>
      <c r="D167" s="185" t="s">
        <v>118</v>
      </c>
      <c r="E167" s="36"/>
      <c r="F167" s="186" t="s">
        <v>566</v>
      </c>
      <c r="G167" s="36"/>
      <c r="H167" s="36"/>
      <c r="I167" s="187"/>
      <c r="J167" s="36"/>
      <c r="K167" s="36"/>
      <c r="L167" s="39"/>
      <c r="M167" s="188"/>
      <c r="N167" s="189"/>
      <c r="O167" s="64"/>
      <c r="P167" s="64"/>
      <c r="Q167" s="64"/>
      <c r="R167" s="64"/>
      <c r="S167" s="64"/>
      <c r="T167" s="65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118</v>
      </c>
      <c r="AU167" s="17" t="s">
        <v>79</v>
      </c>
    </row>
    <row r="168" spans="1:65" s="2" customFormat="1" ht="19.5">
      <c r="A168" s="34"/>
      <c r="B168" s="35"/>
      <c r="C168" s="36"/>
      <c r="D168" s="190" t="s">
        <v>129</v>
      </c>
      <c r="E168" s="36"/>
      <c r="F168" s="191" t="s">
        <v>567</v>
      </c>
      <c r="G168" s="36"/>
      <c r="H168" s="36"/>
      <c r="I168" s="187"/>
      <c r="J168" s="36"/>
      <c r="K168" s="36"/>
      <c r="L168" s="39"/>
      <c r="M168" s="188"/>
      <c r="N168" s="189"/>
      <c r="O168" s="64"/>
      <c r="P168" s="64"/>
      <c r="Q168" s="64"/>
      <c r="R168" s="64"/>
      <c r="S168" s="64"/>
      <c r="T168" s="65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7" t="s">
        <v>129</v>
      </c>
      <c r="AU168" s="17" t="s">
        <v>79</v>
      </c>
    </row>
    <row r="169" spans="1:65" s="13" customFormat="1" ht="11.25">
      <c r="B169" s="196"/>
      <c r="C169" s="197"/>
      <c r="D169" s="190" t="s">
        <v>183</v>
      </c>
      <c r="E169" s="198" t="s">
        <v>19</v>
      </c>
      <c r="F169" s="199" t="s">
        <v>568</v>
      </c>
      <c r="G169" s="197"/>
      <c r="H169" s="200">
        <v>0.53900000000000003</v>
      </c>
      <c r="I169" s="201"/>
      <c r="J169" s="197"/>
      <c r="K169" s="197"/>
      <c r="L169" s="202"/>
      <c r="M169" s="203"/>
      <c r="N169" s="204"/>
      <c r="O169" s="204"/>
      <c r="P169" s="204"/>
      <c r="Q169" s="204"/>
      <c r="R169" s="204"/>
      <c r="S169" s="204"/>
      <c r="T169" s="205"/>
      <c r="AT169" s="206" t="s">
        <v>183</v>
      </c>
      <c r="AU169" s="206" t="s">
        <v>79</v>
      </c>
      <c r="AV169" s="13" t="s">
        <v>79</v>
      </c>
      <c r="AW169" s="13" t="s">
        <v>31</v>
      </c>
      <c r="AX169" s="13" t="s">
        <v>74</v>
      </c>
      <c r="AY169" s="206" t="s">
        <v>108</v>
      </c>
    </row>
    <row r="170" spans="1:65" s="2" customFormat="1" ht="16.5" customHeight="1">
      <c r="A170" s="34"/>
      <c r="B170" s="35"/>
      <c r="C170" s="172" t="s">
        <v>333</v>
      </c>
      <c r="D170" s="172" t="s">
        <v>111</v>
      </c>
      <c r="E170" s="173" t="s">
        <v>569</v>
      </c>
      <c r="F170" s="174" t="s">
        <v>570</v>
      </c>
      <c r="G170" s="175" t="s">
        <v>191</v>
      </c>
      <c r="H170" s="176">
        <v>13.209</v>
      </c>
      <c r="I170" s="177"/>
      <c r="J170" s="178">
        <f>ROUND(I170*H170,2)</f>
        <v>0</v>
      </c>
      <c r="K170" s="174" t="s">
        <v>115</v>
      </c>
      <c r="L170" s="39"/>
      <c r="M170" s="179" t="s">
        <v>19</v>
      </c>
      <c r="N170" s="180" t="s">
        <v>40</v>
      </c>
      <c r="O170" s="64"/>
      <c r="P170" s="181">
        <f>O170*H170</f>
        <v>0</v>
      </c>
      <c r="Q170" s="181">
        <v>2.5505399999999998</v>
      </c>
      <c r="R170" s="181">
        <f>Q170*H170</f>
        <v>33.690082859999997</v>
      </c>
      <c r="S170" s="181">
        <v>0</v>
      </c>
      <c r="T170" s="182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3" t="s">
        <v>131</v>
      </c>
      <c r="AT170" s="183" t="s">
        <v>111</v>
      </c>
      <c r="AU170" s="183" t="s">
        <v>79</v>
      </c>
      <c r="AY170" s="17" t="s">
        <v>108</v>
      </c>
      <c r="BE170" s="184">
        <f>IF(N170="základní",J170,0)</f>
        <v>0</v>
      </c>
      <c r="BF170" s="184">
        <f>IF(N170="snížená",J170,0)</f>
        <v>0</v>
      </c>
      <c r="BG170" s="184">
        <f>IF(N170="zákl. přenesená",J170,0)</f>
        <v>0</v>
      </c>
      <c r="BH170" s="184">
        <f>IF(N170="sníž. přenesená",J170,0)</f>
        <v>0</v>
      </c>
      <c r="BI170" s="184">
        <f>IF(N170="nulová",J170,0)</f>
        <v>0</v>
      </c>
      <c r="BJ170" s="17" t="s">
        <v>74</v>
      </c>
      <c r="BK170" s="184">
        <f>ROUND(I170*H170,2)</f>
        <v>0</v>
      </c>
      <c r="BL170" s="17" t="s">
        <v>131</v>
      </c>
      <c r="BM170" s="183" t="s">
        <v>571</v>
      </c>
    </row>
    <row r="171" spans="1:65" s="2" customFormat="1" ht="11.25">
      <c r="A171" s="34"/>
      <c r="B171" s="35"/>
      <c r="C171" s="36"/>
      <c r="D171" s="185" t="s">
        <v>118</v>
      </c>
      <c r="E171" s="36"/>
      <c r="F171" s="186" t="s">
        <v>572</v>
      </c>
      <c r="G171" s="36"/>
      <c r="H171" s="36"/>
      <c r="I171" s="187"/>
      <c r="J171" s="36"/>
      <c r="K171" s="36"/>
      <c r="L171" s="39"/>
      <c r="M171" s="188"/>
      <c r="N171" s="189"/>
      <c r="O171" s="64"/>
      <c r="P171" s="64"/>
      <c r="Q171" s="64"/>
      <c r="R171" s="64"/>
      <c r="S171" s="64"/>
      <c r="T171" s="65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118</v>
      </c>
      <c r="AU171" s="17" t="s">
        <v>79</v>
      </c>
    </row>
    <row r="172" spans="1:65" s="13" customFormat="1" ht="11.25">
      <c r="B172" s="196"/>
      <c r="C172" s="197"/>
      <c r="D172" s="190" t="s">
        <v>183</v>
      </c>
      <c r="E172" s="198" t="s">
        <v>19</v>
      </c>
      <c r="F172" s="199" t="s">
        <v>573</v>
      </c>
      <c r="G172" s="197"/>
      <c r="H172" s="200">
        <v>13.209</v>
      </c>
      <c r="I172" s="201"/>
      <c r="J172" s="197"/>
      <c r="K172" s="197"/>
      <c r="L172" s="202"/>
      <c r="M172" s="203"/>
      <c r="N172" s="204"/>
      <c r="O172" s="204"/>
      <c r="P172" s="204"/>
      <c r="Q172" s="204"/>
      <c r="R172" s="204"/>
      <c r="S172" s="204"/>
      <c r="T172" s="205"/>
      <c r="AT172" s="206" t="s">
        <v>183</v>
      </c>
      <c r="AU172" s="206" t="s">
        <v>79</v>
      </c>
      <c r="AV172" s="13" t="s">
        <v>79</v>
      </c>
      <c r="AW172" s="13" t="s">
        <v>31</v>
      </c>
      <c r="AX172" s="13" t="s">
        <v>74</v>
      </c>
      <c r="AY172" s="206" t="s">
        <v>108</v>
      </c>
    </row>
    <row r="173" spans="1:65" s="2" customFormat="1" ht="16.5" customHeight="1">
      <c r="A173" s="34"/>
      <c r="B173" s="35"/>
      <c r="C173" s="172" t="s">
        <v>339</v>
      </c>
      <c r="D173" s="172" t="s">
        <v>111</v>
      </c>
      <c r="E173" s="173" t="s">
        <v>574</v>
      </c>
      <c r="F173" s="174" t="s">
        <v>575</v>
      </c>
      <c r="G173" s="175" t="s">
        <v>180</v>
      </c>
      <c r="H173" s="176">
        <v>17.238</v>
      </c>
      <c r="I173" s="177"/>
      <c r="J173" s="178">
        <f>ROUND(I173*H173,2)</f>
        <v>0</v>
      </c>
      <c r="K173" s="174" t="s">
        <v>115</v>
      </c>
      <c r="L173" s="39"/>
      <c r="M173" s="179" t="s">
        <v>19</v>
      </c>
      <c r="N173" s="180" t="s">
        <v>40</v>
      </c>
      <c r="O173" s="64"/>
      <c r="P173" s="181">
        <f>O173*H173</f>
        <v>0</v>
      </c>
      <c r="Q173" s="181">
        <v>2.9399999999999999E-3</v>
      </c>
      <c r="R173" s="181">
        <f>Q173*H173</f>
        <v>5.0679719999999998E-2</v>
      </c>
      <c r="S173" s="181">
        <v>0</v>
      </c>
      <c r="T173" s="182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83" t="s">
        <v>131</v>
      </c>
      <c r="AT173" s="183" t="s">
        <v>111</v>
      </c>
      <c r="AU173" s="183" t="s">
        <v>79</v>
      </c>
      <c r="AY173" s="17" t="s">
        <v>108</v>
      </c>
      <c r="BE173" s="184">
        <f>IF(N173="základní",J173,0)</f>
        <v>0</v>
      </c>
      <c r="BF173" s="184">
        <f>IF(N173="snížená",J173,0)</f>
        <v>0</v>
      </c>
      <c r="BG173" s="184">
        <f>IF(N173="zákl. přenesená",J173,0)</f>
        <v>0</v>
      </c>
      <c r="BH173" s="184">
        <f>IF(N173="sníž. přenesená",J173,0)</f>
        <v>0</v>
      </c>
      <c r="BI173" s="184">
        <f>IF(N173="nulová",J173,0)</f>
        <v>0</v>
      </c>
      <c r="BJ173" s="17" t="s">
        <v>74</v>
      </c>
      <c r="BK173" s="184">
        <f>ROUND(I173*H173,2)</f>
        <v>0</v>
      </c>
      <c r="BL173" s="17" t="s">
        <v>131</v>
      </c>
      <c r="BM173" s="183" t="s">
        <v>576</v>
      </c>
    </row>
    <row r="174" spans="1:65" s="2" customFormat="1" ht="11.25">
      <c r="A174" s="34"/>
      <c r="B174" s="35"/>
      <c r="C174" s="36"/>
      <c r="D174" s="185" t="s">
        <v>118</v>
      </c>
      <c r="E174" s="36"/>
      <c r="F174" s="186" t="s">
        <v>577</v>
      </c>
      <c r="G174" s="36"/>
      <c r="H174" s="36"/>
      <c r="I174" s="187"/>
      <c r="J174" s="36"/>
      <c r="K174" s="36"/>
      <c r="L174" s="39"/>
      <c r="M174" s="188"/>
      <c r="N174" s="189"/>
      <c r="O174" s="64"/>
      <c r="P174" s="64"/>
      <c r="Q174" s="64"/>
      <c r="R174" s="64"/>
      <c r="S174" s="64"/>
      <c r="T174" s="65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7" t="s">
        <v>118</v>
      </c>
      <c r="AU174" s="17" t="s">
        <v>79</v>
      </c>
    </row>
    <row r="175" spans="1:65" s="13" customFormat="1" ht="11.25">
      <c r="B175" s="196"/>
      <c r="C175" s="197"/>
      <c r="D175" s="190" t="s">
        <v>183</v>
      </c>
      <c r="E175" s="198" t="s">
        <v>19</v>
      </c>
      <c r="F175" s="199" t="s">
        <v>578</v>
      </c>
      <c r="G175" s="197"/>
      <c r="H175" s="200">
        <v>17.238</v>
      </c>
      <c r="I175" s="201"/>
      <c r="J175" s="197"/>
      <c r="K175" s="197"/>
      <c r="L175" s="202"/>
      <c r="M175" s="203"/>
      <c r="N175" s="204"/>
      <c r="O175" s="204"/>
      <c r="P175" s="204"/>
      <c r="Q175" s="204"/>
      <c r="R175" s="204"/>
      <c r="S175" s="204"/>
      <c r="T175" s="205"/>
      <c r="AT175" s="206" t="s">
        <v>183</v>
      </c>
      <c r="AU175" s="206" t="s">
        <v>79</v>
      </c>
      <c r="AV175" s="13" t="s">
        <v>79</v>
      </c>
      <c r="AW175" s="13" t="s">
        <v>31</v>
      </c>
      <c r="AX175" s="13" t="s">
        <v>74</v>
      </c>
      <c r="AY175" s="206" t="s">
        <v>108</v>
      </c>
    </row>
    <row r="176" spans="1:65" s="2" customFormat="1" ht="16.5" customHeight="1">
      <c r="A176" s="34"/>
      <c r="B176" s="35"/>
      <c r="C176" s="172" t="s">
        <v>344</v>
      </c>
      <c r="D176" s="172" t="s">
        <v>111</v>
      </c>
      <c r="E176" s="173" t="s">
        <v>579</v>
      </c>
      <c r="F176" s="174" t="s">
        <v>580</v>
      </c>
      <c r="G176" s="175" t="s">
        <v>180</v>
      </c>
      <c r="H176" s="176">
        <v>17.238</v>
      </c>
      <c r="I176" s="177"/>
      <c r="J176" s="178">
        <f>ROUND(I176*H176,2)</f>
        <v>0</v>
      </c>
      <c r="K176" s="174" t="s">
        <v>115</v>
      </c>
      <c r="L176" s="39"/>
      <c r="M176" s="179" t="s">
        <v>19</v>
      </c>
      <c r="N176" s="180" t="s">
        <v>40</v>
      </c>
      <c r="O176" s="64"/>
      <c r="P176" s="181">
        <f>O176*H176</f>
        <v>0</v>
      </c>
      <c r="Q176" s="181">
        <v>0</v>
      </c>
      <c r="R176" s="181">
        <f>Q176*H176</f>
        <v>0</v>
      </c>
      <c r="S176" s="181">
        <v>0</v>
      </c>
      <c r="T176" s="182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83" t="s">
        <v>131</v>
      </c>
      <c r="AT176" s="183" t="s">
        <v>111</v>
      </c>
      <c r="AU176" s="183" t="s">
        <v>79</v>
      </c>
      <c r="AY176" s="17" t="s">
        <v>108</v>
      </c>
      <c r="BE176" s="184">
        <f>IF(N176="základní",J176,0)</f>
        <v>0</v>
      </c>
      <c r="BF176" s="184">
        <f>IF(N176="snížená",J176,0)</f>
        <v>0</v>
      </c>
      <c r="BG176" s="184">
        <f>IF(N176="zákl. přenesená",J176,0)</f>
        <v>0</v>
      </c>
      <c r="BH176" s="184">
        <f>IF(N176="sníž. přenesená",J176,0)</f>
        <v>0</v>
      </c>
      <c r="BI176" s="184">
        <f>IF(N176="nulová",J176,0)</f>
        <v>0</v>
      </c>
      <c r="BJ176" s="17" t="s">
        <v>74</v>
      </c>
      <c r="BK176" s="184">
        <f>ROUND(I176*H176,2)</f>
        <v>0</v>
      </c>
      <c r="BL176" s="17" t="s">
        <v>131</v>
      </c>
      <c r="BM176" s="183" t="s">
        <v>581</v>
      </c>
    </row>
    <row r="177" spans="1:65" s="2" customFormat="1" ht="11.25">
      <c r="A177" s="34"/>
      <c r="B177" s="35"/>
      <c r="C177" s="36"/>
      <c r="D177" s="185" t="s">
        <v>118</v>
      </c>
      <c r="E177" s="36"/>
      <c r="F177" s="186" t="s">
        <v>582</v>
      </c>
      <c r="G177" s="36"/>
      <c r="H177" s="36"/>
      <c r="I177" s="187"/>
      <c r="J177" s="36"/>
      <c r="K177" s="36"/>
      <c r="L177" s="39"/>
      <c r="M177" s="188"/>
      <c r="N177" s="189"/>
      <c r="O177" s="64"/>
      <c r="P177" s="64"/>
      <c r="Q177" s="64"/>
      <c r="R177" s="64"/>
      <c r="S177" s="64"/>
      <c r="T177" s="65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7" t="s">
        <v>118</v>
      </c>
      <c r="AU177" s="17" t="s">
        <v>79</v>
      </c>
    </row>
    <row r="178" spans="1:65" s="13" customFormat="1" ht="11.25">
      <c r="B178" s="196"/>
      <c r="C178" s="197"/>
      <c r="D178" s="190" t="s">
        <v>183</v>
      </c>
      <c r="E178" s="198" t="s">
        <v>19</v>
      </c>
      <c r="F178" s="199" t="s">
        <v>578</v>
      </c>
      <c r="G178" s="197"/>
      <c r="H178" s="200">
        <v>17.238</v>
      </c>
      <c r="I178" s="201"/>
      <c r="J178" s="197"/>
      <c r="K178" s="197"/>
      <c r="L178" s="202"/>
      <c r="M178" s="203"/>
      <c r="N178" s="204"/>
      <c r="O178" s="204"/>
      <c r="P178" s="204"/>
      <c r="Q178" s="204"/>
      <c r="R178" s="204"/>
      <c r="S178" s="204"/>
      <c r="T178" s="205"/>
      <c r="AT178" s="206" t="s">
        <v>183</v>
      </c>
      <c r="AU178" s="206" t="s">
        <v>79</v>
      </c>
      <c r="AV178" s="13" t="s">
        <v>79</v>
      </c>
      <c r="AW178" s="13" t="s">
        <v>31</v>
      </c>
      <c r="AX178" s="13" t="s">
        <v>74</v>
      </c>
      <c r="AY178" s="206" t="s">
        <v>108</v>
      </c>
    </row>
    <row r="179" spans="1:65" s="2" customFormat="1" ht="16.5" customHeight="1">
      <c r="A179" s="34"/>
      <c r="B179" s="35"/>
      <c r="C179" s="172" t="s">
        <v>351</v>
      </c>
      <c r="D179" s="172" t="s">
        <v>111</v>
      </c>
      <c r="E179" s="173" t="s">
        <v>583</v>
      </c>
      <c r="F179" s="174" t="s">
        <v>584</v>
      </c>
      <c r="G179" s="175" t="s">
        <v>221</v>
      </c>
      <c r="H179" s="176">
        <v>2.0609999999999999</v>
      </c>
      <c r="I179" s="177"/>
      <c r="J179" s="178">
        <f>ROUND(I179*H179,2)</f>
        <v>0</v>
      </c>
      <c r="K179" s="174" t="s">
        <v>115</v>
      </c>
      <c r="L179" s="39"/>
      <c r="M179" s="179" t="s">
        <v>19</v>
      </c>
      <c r="N179" s="180" t="s">
        <v>40</v>
      </c>
      <c r="O179" s="64"/>
      <c r="P179" s="181">
        <f>O179*H179</f>
        <v>0</v>
      </c>
      <c r="Q179" s="181">
        <v>1.0383</v>
      </c>
      <c r="R179" s="181">
        <f>Q179*H179</f>
        <v>2.1399363</v>
      </c>
      <c r="S179" s="181">
        <v>0</v>
      </c>
      <c r="T179" s="182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83" t="s">
        <v>131</v>
      </c>
      <c r="AT179" s="183" t="s">
        <v>111</v>
      </c>
      <c r="AU179" s="183" t="s">
        <v>79</v>
      </c>
      <c r="AY179" s="17" t="s">
        <v>108</v>
      </c>
      <c r="BE179" s="184">
        <f>IF(N179="základní",J179,0)</f>
        <v>0</v>
      </c>
      <c r="BF179" s="184">
        <f>IF(N179="snížená",J179,0)</f>
        <v>0</v>
      </c>
      <c r="BG179" s="184">
        <f>IF(N179="zákl. přenesená",J179,0)</f>
        <v>0</v>
      </c>
      <c r="BH179" s="184">
        <f>IF(N179="sníž. přenesená",J179,0)</f>
        <v>0</v>
      </c>
      <c r="BI179" s="184">
        <f>IF(N179="nulová",J179,0)</f>
        <v>0</v>
      </c>
      <c r="BJ179" s="17" t="s">
        <v>74</v>
      </c>
      <c r="BK179" s="184">
        <f>ROUND(I179*H179,2)</f>
        <v>0</v>
      </c>
      <c r="BL179" s="17" t="s">
        <v>131</v>
      </c>
      <c r="BM179" s="183" t="s">
        <v>585</v>
      </c>
    </row>
    <row r="180" spans="1:65" s="2" customFormat="1" ht="11.25">
      <c r="A180" s="34"/>
      <c r="B180" s="35"/>
      <c r="C180" s="36"/>
      <c r="D180" s="185" t="s">
        <v>118</v>
      </c>
      <c r="E180" s="36"/>
      <c r="F180" s="186" t="s">
        <v>586</v>
      </c>
      <c r="G180" s="36"/>
      <c r="H180" s="36"/>
      <c r="I180" s="187"/>
      <c r="J180" s="36"/>
      <c r="K180" s="36"/>
      <c r="L180" s="39"/>
      <c r="M180" s="188"/>
      <c r="N180" s="189"/>
      <c r="O180" s="64"/>
      <c r="P180" s="64"/>
      <c r="Q180" s="64"/>
      <c r="R180" s="64"/>
      <c r="S180" s="64"/>
      <c r="T180" s="65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7" t="s">
        <v>118</v>
      </c>
      <c r="AU180" s="17" t="s">
        <v>79</v>
      </c>
    </row>
    <row r="181" spans="1:65" s="13" customFormat="1" ht="11.25">
      <c r="B181" s="196"/>
      <c r="C181" s="197"/>
      <c r="D181" s="190" t="s">
        <v>183</v>
      </c>
      <c r="E181" s="198" t="s">
        <v>19</v>
      </c>
      <c r="F181" s="199" t="s">
        <v>587</v>
      </c>
      <c r="G181" s="197"/>
      <c r="H181" s="200">
        <v>2.0609999999999999</v>
      </c>
      <c r="I181" s="201"/>
      <c r="J181" s="197"/>
      <c r="K181" s="197"/>
      <c r="L181" s="202"/>
      <c r="M181" s="203"/>
      <c r="N181" s="204"/>
      <c r="O181" s="204"/>
      <c r="P181" s="204"/>
      <c r="Q181" s="204"/>
      <c r="R181" s="204"/>
      <c r="S181" s="204"/>
      <c r="T181" s="205"/>
      <c r="AT181" s="206" t="s">
        <v>183</v>
      </c>
      <c r="AU181" s="206" t="s">
        <v>79</v>
      </c>
      <c r="AV181" s="13" t="s">
        <v>79</v>
      </c>
      <c r="AW181" s="13" t="s">
        <v>31</v>
      </c>
      <c r="AX181" s="13" t="s">
        <v>74</v>
      </c>
      <c r="AY181" s="206" t="s">
        <v>108</v>
      </c>
    </row>
    <row r="182" spans="1:65" s="2" customFormat="1" ht="16.5" customHeight="1">
      <c r="A182" s="34"/>
      <c r="B182" s="35"/>
      <c r="C182" s="172" t="s">
        <v>357</v>
      </c>
      <c r="D182" s="172" t="s">
        <v>111</v>
      </c>
      <c r="E182" s="173" t="s">
        <v>588</v>
      </c>
      <c r="F182" s="174" t="s">
        <v>589</v>
      </c>
      <c r="G182" s="175" t="s">
        <v>180</v>
      </c>
      <c r="H182" s="176">
        <v>53.76</v>
      </c>
      <c r="I182" s="177"/>
      <c r="J182" s="178">
        <f>ROUND(I182*H182,2)</f>
        <v>0</v>
      </c>
      <c r="K182" s="174" t="s">
        <v>115</v>
      </c>
      <c r="L182" s="39"/>
      <c r="M182" s="179" t="s">
        <v>19</v>
      </c>
      <c r="N182" s="180" t="s">
        <v>40</v>
      </c>
      <c r="O182" s="64"/>
      <c r="P182" s="181">
        <f>O182*H182</f>
        <v>0</v>
      </c>
      <c r="Q182" s="181">
        <v>1.2999999999999999E-3</v>
      </c>
      <c r="R182" s="181">
        <f>Q182*H182</f>
        <v>6.9887999999999992E-2</v>
      </c>
      <c r="S182" s="181">
        <v>0</v>
      </c>
      <c r="T182" s="182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83" t="s">
        <v>131</v>
      </c>
      <c r="AT182" s="183" t="s">
        <v>111</v>
      </c>
      <c r="AU182" s="183" t="s">
        <v>79</v>
      </c>
      <c r="AY182" s="17" t="s">
        <v>108</v>
      </c>
      <c r="BE182" s="184">
        <f>IF(N182="základní",J182,0)</f>
        <v>0</v>
      </c>
      <c r="BF182" s="184">
        <f>IF(N182="snížená",J182,0)</f>
        <v>0</v>
      </c>
      <c r="BG182" s="184">
        <f>IF(N182="zákl. přenesená",J182,0)</f>
        <v>0</v>
      </c>
      <c r="BH182" s="184">
        <f>IF(N182="sníž. přenesená",J182,0)</f>
        <v>0</v>
      </c>
      <c r="BI182" s="184">
        <f>IF(N182="nulová",J182,0)</f>
        <v>0</v>
      </c>
      <c r="BJ182" s="17" t="s">
        <v>74</v>
      </c>
      <c r="BK182" s="184">
        <f>ROUND(I182*H182,2)</f>
        <v>0</v>
      </c>
      <c r="BL182" s="17" t="s">
        <v>131</v>
      </c>
      <c r="BM182" s="183" t="s">
        <v>590</v>
      </c>
    </row>
    <row r="183" spans="1:65" s="2" customFormat="1" ht="11.25">
      <c r="A183" s="34"/>
      <c r="B183" s="35"/>
      <c r="C183" s="36"/>
      <c r="D183" s="185" t="s">
        <v>118</v>
      </c>
      <c r="E183" s="36"/>
      <c r="F183" s="186" t="s">
        <v>591</v>
      </c>
      <c r="G183" s="36"/>
      <c r="H183" s="36"/>
      <c r="I183" s="187"/>
      <c r="J183" s="36"/>
      <c r="K183" s="36"/>
      <c r="L183" s="39"/>
      <c r="M183" s="188"/>
      <c r="N183" s="189"/>
      <c r="O183" s="64"/>
      <c r="P183" s="64"/>
      <c r="Q183" s="64"/>
      <c r="R183" s="64"/>
      <c r="S183" s="64"/>
      <c r="T183" s="65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7" t="s">
        <v>118</v>
      </c>
      <c r="AU183" s="17" t="s">
        <v>79</v>
      </c>
    </row>
    <row r="184" spans="1:65" s="13" customFormat="1" ht="11.25">
      <c r="B184" s="196"/>
      <c r="C184" s="197"/>
      <c r="D184" s="190" t="s">
        <v>183</v>
      </c>
      <c r="E184" s="198" t="s">
        <v>19</v>
      </c>
      <c r="F184" s="199" t="s">
        <v>592</v>
      </c>
      <c r="G184" s="197"/>
      <c r="H184" s="200">
        <v>53.76</v>
      </c>
      <c r="I184" s="201"/>
      <c r="J184" s="197"/>
      <c r="K184" s="197"/>
      <c r="L184" s="202"/>
      <c r="M184" s="203"/>
      <c r="N184" s="204"/>
      <c r="O184" s="204"/>
      <c r="P184" s="204"/>
      <c r="Q184" s="204"/>
      <c r="R184" s="204"/>
      <c r="S184" s="204"/>
      <c r="T184" s="205"/>
      <c r="AT184" s="206" t="s">
        <v>183</v>
      </c>
      <c r="AU184" s="206" t="s">
        <v>79</v>
      </c>
      <c r="AV184" s="13" t="s">
        <v>79</v>
      </c>
      <c r="AW184" s="13" t="s">
        <v>31</v>
      </c>
      <c r="AX184" s="13" t="s">
        <v>74</v>
      </c>
      <c r="AY184" s="206" t="s">
        <v>108</v>
      </c>
    </row>
    <row r="185" spans="1:65" s="2" customFormat="1" ht="16.5" customHeight="1">
      <c r="A185" s="34"/>
      <c r="B185" s="35"/>
      <c r="C185" s="172" t="s">
        <v>364</v>
      </c>
      <c r="D185" s="172" t="s">
        <v>111</v>
      </c>
      <c r="E185" s="173" t="s">
        <v>593</v>
      </c>
      <c r="F185" s="174" t="s">
        <v>594</v>
      </c>
      <c r="G185" s="175" t="s">
        <v>180</v>
      </c>
      <c r="H185" s="176">
        <v>53.76</v>
      </c>
      <c r="I185" s="177"/>
      <c r="J185" s="178">
        <f>ROUND(I185*H185,2)</f>
        <v>0</v>
      </c>
      <c r="K185" s="174" t="s">
        <v>115</v>
      </c>
      <c r="L185" s="39"/>
      <c r="M185" s="179" t="s">
        <v>19</v>
      </c>
      <c r="N185" s="180" t="s">
        <v>40</v>
      </c>
      <c r="O185" s="64"/>
      <c r="P185" s="181">
        <f>O185*H185</f>
        <v>0</v>
      </c>
      <c r="Q185" s="181">
        <v>4.0000000000000003E-5</v>
      </c>
      <c r="R185" s="181">
        <f>Q185*H185</f>
        <v>2.1504000000000002E-3</v>
      </c>
      <c r="S185" s="181">
        <v>0</v>
      </c>
      <c r="T185" s="182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83" t="s">
        <v>131</v>
      </c>
      <c r="AT185" s="183" t="s">
        <v>111</v>
      </c>
      <c r="AU185" s="183" t="s">
        <v>79</v>
      </c>
      <c r="AY185" s="17" t="s">
        <v>108</v>
      </c>
      <c r="BE185" s="184">
        <f>IF(N185="základní",J185,0)</f>
        <v>0</v>
      </c>
      <c r="BF185" s="184">
        <f>IF(N185="snížená",J185,0)</f>
        <v>0</v>
      </c>
      <c r="BG185" s="184">
        <f>IF(N185="zákl. přenesená",J185,0)</f>
        <v>0</v>
      </c>
      <c r="BH185" s="184">
        <f>IF(N185="sníž. přenesená",J185,0)</f>
        <v>0</v>
      </c>
      <c r="BI185" s="184">
        <f>IF(N185="nulová",J185,0)</f>
        <v>0</v>
      </c>
      <c r="BJ185" s="17" t="s">
        <v>74</v>
      </c>
      <c r="BK185" s="184">
        <f>ROUND(I185*H185,2)</f>
        <v>0</v>
      </c>
      <c r="BL185" s="17" t="s">
        <v>131</v>
      </c>
      <c r="BM185" s="183" t="s">
        <v>595</v>
      </c>
    </row>
    <row r="186" spans="1:65" s="2" customFormat="1" ht="11.25">
      <c r="A186" s="34"/>
      <c r="B186" s="35"/>
      <c r="C186" s="36"/>
      <c r="D186" s="185" t="s">
        <v>118</v>
      </c>
      <c r="E186" s="36"/>
      <c r="F186" s="186" t="s">
        <v>596</v>
      </c>
      <c r="G186" s="36"/>
      <c r="H186" s="36"/>
      <c r="I186" s="187"/>
      <c r="J186" s="36"/>
      <c r="K186" s="36"/>
      <c r="L186" s="39"/>
      <c r="M186" s="188"/>
      <c r="N186" s="189"/>
      <c r="O186" s="64"/>
      <c r="P186" s="64"/>
      <c r="Q186" s="64"/>
      <c r="R186" s="64"/>
      <c r="S186" s="64"/>
      <c r="T186" s="65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7" t="s">
        <v>118</v>
      </c>
      <c r="AU186" s="17" t="s">
        <v>79</v>
      </c>
    </row>
    <row r="187" spans="1:65" s="13" customFormat="1" ht="11.25">
      <c r="B187" s="196"/>
      <c r="C187" s="197"/>
      <c r="D187" s="190" t="s">
        <v>183</v>
      </c>
      <c r="E187" s="198" t="s">
        <v>19</v>
      </c>
      <c r="F187" s="199" t="s">
        <v>592</v>
      </c>
      <c r="G187" s="197"/>
      <c r="H187" s="200">
        <v>53.76</v>
      </c>
      <c r="I187" s="201"/>
      <c r="J187" s="197"/>
      <c r="K187" s="197"/>
      <c r="L187" s="202"/>
      <c r="M187" s="203"/>
      <c r="N187" s="204"/>
      <c r="O187" s="204"/>
      <c r="P187" s="204"/>
      <c r="Q187" s="204"/>
      <c r="R187" s="204"/>
      <c r="S187" s="204"/>
      <c r="T187" s="205"/>
      <c r="AT187" s="206" t="s">
        <v>183</v>
      </c>
      <c r="AU187" s="206" t="s">
        <v>79</v>
      </c>
      <c r="AV187" s="13" t="s">
        <v>79</v>
      </c>
      <c r="AW187" s="13" t="s">
        <v>31</v>
      </c>
      <c r="AX187" s="13" t="s">
        <v>74</v>
      </c>
      <c r="AY187" s="206" t="s">
        <v>108</v>
      </c>
    </row>
    <row r="188" spans="1:65" s="12" customFormat="1" ht="22.9" customHeight="1">
      <c r="B188" s="156"/>
      <c r="C188" s="157"/>
      <c r="D188" s="158" t="s">
        <v>68</v>
      </c>
      <c r="E188" s="170" t="s">
        <v>124</v>
      </c>
      <c r="F188" s="170" t="s">
        <v>597</v>
      </c>
      <c r="G188" s="157"/>
      <c r="H188" s="157"/>
      <c r="I188" s="160"/>
      <c r="J188" s="171">
        <f>BK188</f>
        <v>0</v>
      </c>
      <c r="K188" s="157"/>
      <c r="L188" s="162"/>
      <c r="M188" s="163"/>
      <c r="N188" s="164"/>
      <c r="O188" s="164"/>
      <c r="P188" s="165">
        <f>SUM(P189:P193)</f>
        <v>0</v>
      </c>
      <c r="Q188" s="164"/>
      <c r="R188" s="165">
        <f>SUM(R189:R193)</f>
        <v>39.076120000000003</v>
      </c>
      <c r="S188" s="164"/>
      <c r="T188" s="166">
        <f>SUM(T189:T193)</f>
        <v>0</v>
      </c>
      <c r="AR188" s="167" t="s">
        <v>74</v>
      </c>
      <c r="AT188" s="168" t="s">
        <v>68</v>
      </c>
      <c r="AU188" s="168" t="s">
        <v>74</v>
      </c>
      <c r="AY188" s="167" t="s">
        <v>108</v>
      </c>
      <c r="BK188" s="169">
        <f>SUM(BK189:BK193)</f>
        <v>0</v>
      </c>
    </row>
    <row r="189" spans="1:65" s="2" customFormat="1" ht="16.5" customHeight="1">
      <c r="A189" s="34"/>
      <c r="B189" s="35"/>
      <c r="C189" s="172" t="s">
        <v>369</v>
      </c>
      <c r="D189" s="172" t="s">
        <v>111</v>
      </c>
      <c r="E189" s="173" t="s">
        <v>598</v>
      </c>
      <c r="F189" s="174" t="s">
        <v>599</v>
      </c>
      <c r="G189" s="175" t="s">
        <v>360</v>
      </c>
      <c r="H189" s="176">
        <v>7</v>
      </c>
      <c r="I189" s="177"/>
      <c r="J189" s="178">
        <f>ROUND(I189*H189,2)</f>
        <v>0</v>
      </c>
      <c r="K189" s="174" t="s">
        <v>115</v>
      </c>
      <c r="L189" s="39"/>
      <c r="M189" s="179" t="s">
        <v>19</v>
      </c>
      <c r="N189" s="180" t="s">
        <v>40</v>
      </c>
      <c r="O189" s="64"/>
      <c r="P189" s="181">
        <f>O189*H189</f>
        <v>0</v>
      </c>
      <c r="Q189" s="181">
        <v>0.20716000000000001</v>
      </c>
      <c r="R189" s="181">
        <f>Q189*H189</f>
        <v>1.4501200000000001</v>
      </c>
      <c r="S189" s="181">
        <v>0</v>
      </c>
      <c r="T189" s="182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83" t="s">
        <v>131</v>
      </c>
      <c r="AT189" s="183" t="s">
        <v>111</v>
      </c>
      <c r="AU189" s="183" t="s">
        <v>79</v>
      </c>
      <c r="AY189" s="17" t="s">
        <v>108</v>
      </c>
      <c r="BE189" s="184">
        <f>IF(N189="základní",J189,0)</f>
        <v>0</v>
      </c>
      <c r="BF189" s="184">
        <f>IF(N189="snížená",J189,0)</f>
        <v>0</v>
      </c>
      <c r="BG189" s="184">
        <f>IF(N189="zákl. přenesená",J189,0)</f>
        <v>0</v>
      </c>
      <c r="BH189" s="184">
        <f>IF(N189="sníž. přenesená",J189,0)</f>
        <v>0</v>
      </c>
      <c r="BI189" s="184">
        <f>IF(N189="nulová",J189,0)</f>
        <v>0</v>
      </c>
      <c r="BJ189" s="17" t="s">
        <v>74</v>
      </c>
      <c r="BK189" s="184">
        <f>ROUND(I189*H189,2)</f>
        <v>0</v>
      </c>
      <c r="BL189" s="17" t="s">
        <v>131</v>
      </c>
      <c r="BM189" s="183" t="s">
        <v>600</v>
      </c>
    </row>
    <row r="190" spans="1:65" s="2" customFormat="1" ht="11.25">
      <c r="A190" s="34"/>
      <c r="B190" s="35"/>
      <c r="C190" s="36"/>
      <c r="D190" s="185" t="s">
        <v>118</v>
      </c>
      <c r="E190" s="36"/>
      <c r="F190" s="186" t="s">
        <v>601</v>
      </c>
      <c r="G190" s="36"/>
      <c r="H190" s="36"/>
      <c r="I190" s="187"/>
      <c r="J190" s="36"/>
      <c r="K190" s="36"/>
      <c r="L190" s="39"/>
      <c r="M190" s="188"/>
      <c r="N190" s="189"/>
      <c r="O190" s="64"/>
      <c r="P190" s="64"/>
      <c r="Q190" s="64"/>
      <c r="R190" s="64"/>
      <c r="S190" s="64"/>
      <c r="T190" s="65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7" t="s">
        <v>118</v>
      </c>
      <c r="AU190" s="17" t="s">
        <v>79</v>
      </c>
    </row>
    <row r="191" spans="1:65" s="2" customFormat="1" ht="16.5" customHeight="1">
      <c r="A191" s="34"/>
      <c r="B191" s="35"/>
      <c r="C191" s="207" t="s">
        <v>373</v>
      </c>
      <c r="D191" s="207" t="s">
        <v>238</v>
      </c>
      <c r="E191" s="208" t="s">
        <v>602</v>
      </c>
      <c r="F191" s="209" t="s">
        <v>603</v>
      </c>
      <c r="G191" s="210" t="s">
        <v>360</v>
      </c>
      <c r="H191" s="211">
        <v>5</v>
      </c>
      <c r="I191" s="212"/>
      <c r="J191" s="213">
        <f>ROUND(I191*H191,2)</f>
        <v>0</v>
      </c>
      <c r="K191" s="209" t="s">
        <v>115</v>
      </c>
      <c r="L191" s="214"/>
      <c r="M191" s="215" t="s">
        <v>19</v>
      </c>
      <c r="N191" s="216" t="s">
        <v>40</v>
      </c>
      <c r="O191" s="64"/>
      <c r="P191" s="181">
        <f>O191*H191</f>
        <v>0</v>
      </c>
      <c r="Q191" s="181">
        <v>5.15</v>
      </c>
      <c r="R191" s="181">
        <f>Q191*H191</f>
        <v>25.75</v>
      </c>
      <c r="S191" s="181">
        <v>0</v>
      </c>
      <c r="T191" s="182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83" t="s">
        <v>152</v>
      </c>
      <c r="AT191" s="183" t="s">
        <v>238</v>
      </c>
      <c r="AU191" s="183" t="s">
        <v>79</v>
      </c>
      <c r="AY191" s="17" t="s">
        <v>108</v>
      </c>
      <c r="BE191" s="184">
        <f>IF(N191="základní",J191,0)</f>
        <v>0</v>
      </c>
      <c r="BF191" s="184">
        <f>IF(N191="snížená",J191,0)</f>
        <v>0</v>
      </c>
      <c r="BG191" s="184">
        <f>IF(N191="zákl. přenesená",J191,0)</f>
        <v>0</v>
      </c>
      <c r="BH191" s="184">
        <f>IF(N191="sníž. přenesená",J191,0)</f>
        <v>0</v>
      </c>
      <c r="BI191" s="184">
        <f>IF(N191="nulová",J191,0)</f>
        <v>0</v>
      </c>
      <c r="BJ191" s="17" t="s">
        <v>74</v>
      </c>
      <c r="BK191" s="184">
        <f>ROUND(I191*H191,2)</f>
        <v>0</v>
      </c>
      <c r="BL191" s="17" t="s">
        <v>131</v>
      </c>
      <c r="BM191" s="183" t="s">
        <v>604</v>
      </c>
    </row>
    <row r="192" spans="1:65" s="2" customFormat="1" ht="16.5" customHeight="1">
      <c r="A192" s="34"/>
      <c r="B192" s="35"/>
      <c r="C192" s="207" t="s">
        <v>377</v>
      </c>
      <c r="D192" s="207" t="s">
        <v>238</v>
      </c>
      <c r="E192" s="208" t="s">
        <v>605</v>
      </c>
      <c r="F192" s="209" t="s">
        <v>606</v>
      </c>
      <c r="G192" s="210" t="s">
        <v>360</v>
      </c>
      <c r="H192" s="211">
        <v>1</v>
      </c>
      <c r="I192" s="212"/>
      <c r="J192" s="213">
        <f>ROUND(I192*H192,2)</f>
        <v>0</v>
      </c>
      <c r="K192" s="209" t="s">
        <v>115</v>
      </c>
      <c r="L192" s="214"/>
      <c r="M192" s="215" t="s">
        <v>19</v>
      </c>
      <c r="N192" s="216" t="s">
        <v>40</v>
      </c>
      <c r="O192" s="64"/>
      <c r="P192" s="181">
        <f>O192*H192</f>
        <v>0</v>
      </c>
      <c r="Q192" s="181">
        <v>5.9379999999999997</v>
      </c>
      <c r="R192" s="181">
        <f>Q192*H192</f>
        <v>5.9379999999999997</v>
      </c>
      <c r="S192" s="181">
        <v>0</v>
      </c>
      <c r="T192" s="182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83" t="s">
        <v>152</v>
      </c>
      <c r="AT192" s="183" t="s">
        <v>238</v>
      </c>
      <c r="AU192" s="183" t="s">
        <v>79</v>
      </c>
      <c r="AY192" s="17" t="s">
        <v>108</v>
      </c>
      <c r="BE192" s="184">
        <f>IF(N192="základní",J192,0)</f>
        <v>0</v>
      </c>
      <c r="BF192" s="184">
        <f>IF(N192="snížená",J192,0)</f>
        <v>0</v>
      </c>
      <c r="BG192" s="184">
        <f>IF(N192="zákl. přenesená",J192,0)</f>
        <v>0</v>
      </c>
      <c r="BH192" s="184">
        <f>IF(N192="sníž. přenesená",J192,0)</f>
        <v>0</v>
      </c>
      <c r="BI192" s="184">
        <f>IF(N192="nulová",J192,0)</f>
        <v>0</v>
      </c>
      <c r="BJ192" s="17" t="s">
        <v>74</v>
      </c>
      <c r="BK192" s="184">
        <f>ROUND(I192*H192,2)</f>
        <v>0</v>
      </c>
      <c r="BL192" s="17" t="s">
        <v>131</v>
      </c>
      <c r="BM192" s="183" t="s">
        <v>607</v>
      </c>
    </row>
    <row r="193" spans="1:65" s="2" customFormat="1" ht="16.5" customHeight="1">
      <c r="A193" s="34"/>
      <c r="B193" s="35"/>
      <c r="C193" s="207" t="s">
        <v>381</v>
      </c>
      <c r="D193" s="207" t="s">
        <v>238</v>
      </c>
      <c r="E193" s="208" t="s">
        <v>608</v>
      </c>
      <c r="F193" s="209" t="s">
        <v>609</v>
      </c>
      <c r="G193" s="210" t="s">
        <v>360</v>
      </c>
      <c r="H193" s="211">
        <v>1</v>
      </c>
      <c r="I193" s="212"/>
      <c r="J193" s="213">
        <f>ROUND(I193*H193,2)</f>
        <v>0</v>
      </c>
      <c r="K193" s="209" t="s">
        <v>115</v>
      </c>
      <c r="L193" s="214"/>
      <c r="M193" s="215" t="s">
        <v>19</v>
      </c>
      <c r="N193" s="216" t="s">
        <v>40</v>
      </c>
      <c r="O193" s="64"/>
      <c r="P193" s="181">
        <f>O193*H193</f>
        <v>0</v>
      </c>
      <c r="Q193" s="181">
        <v>5.9379999999999997</v>
      </c>
      <c r="R193" s="181">
        <f>Q193*H193</f>
        <v>5.9379999999999997</v>
      </c>
      <c r="S193" s="181">
        <v>0</v>
      </c>
      <c r="T193" s="182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83" t="s">
        <v>152</v>
      </c>
      <c r="AT193" s="183" t="s">
        <v>238</v>
      </c>
      <c r="AU193" s="183" t="s">
        <v>79</v>
      </c>
      <c r="AY193" s="17" t="s">
        <v>108</v>
      </c>
      <c r="BE193" s="184">
        <f>IF(N193="základní",J193,0)</f>
        <v>0</v>
      </c>
      <c r="BF193" s="184">
        <f>IF(N193="snížená",J193,0)</f>
        <v>0</v>
      </c>
      <c r="BG193" s="184">
        <f>IF(N193="zákl. přenesená",J193,0)</f>
        <v>0</v>
      </c>
      <c r="BH193" s="184">
        <f>IF(N193="sníž. přenesená",J193,0)</f>
        <v>0</v>
      </c>
      <c r="BI193" s="184">
        <f>IF(N193="nulová",J193,0)</f>
        <v>0</v>
      </c>
      <c r="BJ193" s="17" t="s">
        <v>74</v>
      </c>
      <c r="BK193" s="184">
        <f>ROUND(I193*H193,2)</f>
        <v>0</v>
      </c>
      <c r="BL193" s="17" t="s">
        <v>131</v>
      </c>
      <c r="BM193" s="183" t="s">
        <v>610</v>
      </c>
    </row>
    <row r="194" spans="1:65" s="12" customFormat="1" ht="22.9" customHeight="1">
      <c r="B194" s="156"/>
      <c r="C194" s="157"/>
      <c r="D194" s="158" t="s">
        <v>68</v>
      </c>
      <c r="E194" s="170" t="s">
        <v>131</v>
      </c>
      <c r="F194" s="170" t="s">
        <v>268</v>
      </c>
      <c r="G194" s="157"/>
      <c r="H194" s="157"/>
      <c r="I194" s="160"/>
      <c r="J194" s="171">
        <f>BK194</f>
        <v>0</v>
      </c>
      <c r="K194" s="157"/>
      <c r="L194" s="162"/>
      <c r="M194" s="163"/>
      <c r="N194" s="164"/>
      <c r="O194" s="164"/>
      <c r="P194" s="165">
        <f>SUM(P195:P219)</f>
        <v>0</v>
      </c>
      <c r="Q194" s="164"/>
      <c r="R194" s="165">
        <f>SUM(R195:R219)</f>
        <v>51.437057580000001</v>
      </c>
      <c r="S194" s="164"/>
      <c r="T194" s="166">
        <f>SUM(T195:T219)</f>
        <v>0</v>
      </c>
      <c r="AR194" s="167" t="s">
        <v>74</v>
      </c>
      <c r="AT194" s="168" t="s">
        <v>68</v>
      </c>
      <c r="AU194" s="168" t="s">
        <v>74</v>
      </c>
      <c r="AY194" s="167" t="s">
        <v>108</v>
      </c>
      <c r="BK194" s="169">
        <f>SUM(BK195:BK219)</f>
        <v>0</v>
      </c>
    </row>
    <row r="195" spans="1:65" s="2" customFormat="1" ht="21.75" customHeight="1">
      <c r="A195" s="34"/>
      <c r="B195" s="35"/>
      <c r="C195" s="172" t="s">
        <v>387</v>
      </c>
      <c r="D195" s="172" t="s">
        <v>111</v>
      </c>
      <c r="E195" s="173" t="s">
        <v>611</v>
      </c>
      <c r="F195" s="174" t="s">
        <v>612</v>
      </c>
      <c r="G195" s="175" t="s">
        <v>191</v>
      </c>
      <c r="H195" s="176">
        <v>4.2190000000000003</v>
      </c>
      <c r="I195" s="177"/>
      <c r="J195" s="178">
        <f>ROUND(I195*H195,2)</f>
        <v>0</v>
      </c>
      <c r="K195" s="174" t="s">
        <v>115</v>
      </c>
      <c r="L195" s="39"/>
      <c r="M195" s="179" t="s">
        <v>19</v>
      </c>
      <c r="N195" s="180" t="s">
        <v>40</v>
      </c>
      <c r="O195" s="64"/>
      <c r="P195" s="181">
        <f>O195*H195</f>
        <v>0</v>
      </c>
      <c r="Q195" s="181">
        <v>2.5027599999999999</v>
      </c>
      <c r="R195" s="181">
        <f>Q195*H195</f>
        <v>10.559144440000001</v>
      </c>
      <c r="S195" s="181">
        <v>0</v>
      </c>
      <c r="T195" s="182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83" t="s">
        <v>131</v>
      </c>
      <c r="AT195" s="183" t="s">
        <v>111</v>
      </c>
      <c r="AU195" s="183" t="s">
        <v>79</v>
      </c>
      <c r="AY195" s="17" t="s">
        <v>108</v>
      </c>
      <c r="BE195" s="184">
        <f>IF(N195="základní",J195,0)</f>
        <v>0</v>
      </c>
      <c r="BF195" s="184">
        <f>IF(N195="snížená",J195,0)</f>
        <v>0</v>
      </c>
      <c r="BG195" s="184">
        <f>IF(N195="zákl. přenesená",J195,0)</f>
        <v>0</v>
      </c>
      <c r="BH195" s="184">
        <f>IF(N195="sníž. přenesená",J195,0)</f>
        <v>0</v>
      </c>
      <c r="BI195" s="184">
        <f>IF(N195="nulová",J195,0)</f>
        <v>0</v>
      </c>
      <c r="BJ195" s="17" t="s">
        <v>74</v>
      </c>
      <c r="BK195" s="184">
        <f>ROUND(I195*H195,2)</f>
        <v>0</v>
      </c>
      <c r="BL195" s="17" t="s">
        <v>131</v>
      </c>
      <c r="BM195" s="183" t="s">
        <v>613</v>
      </c>
    </row>
    <row r="196" spans="1:65" s="2" customFormat="1" ht="11.25">
      <c r="A196" s="34"/>
      <c r="B196" s="35"/>
      <c r="C196" s="36"/>
      <c r="D196" s="185" t="s">
        <v>118</v>
      </c>
      <c r="E196" s="36"/>
      <c r="F196" s="186" t="s">
        <v>614</v>
      </c>
      <c r="G196" s="36"/>
      <c r="H196" s="36"/>
      <c r="I196" s="187"/>
      <c r="J196" s="36"/>
      <c r="K196" s="36"/>
      <c r="L196" s="39"/>
      <c r="M196" s="188"/>
      <c r="N196" s="189"/>
      <c r="O196" s="64"/>
      <c r="P196" s="64"/>
      <c r="Q196" s="64"/>
      <c r="R196" s="64"/>
      <c r="S196" s="64"/>
      <c r="T196" s="65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7" t="s">
        <v>118</v>
      </c>
      <c r="AU196" s="17" t="s">
        <v>79</v>
      </c>
    </row>
    <row r="197" spans="1:65" s="13" customFormat="1" ht="11.25">
      <c r="B197" s="196"/>
      <c r="C197" s="197"/>
      <c r="D197" s="190" t="s">
        <v>183</v>
      </c>
      <c r="E197" s="198" t="s">
        <v>19</v>
      </c>
      <c r="F197" s="199" t="s">
        <v>615</v>
      </c>
      <c r="G197" s="197"/>
      <c r="H197" s="200">
        <v>4.2190000000000003</v>
      </c>
      <c r="I197" s="201"/>
      <c r="J197" s="197"/>
      <c r="K197" s="197"/>
      <c r="L197" s="202"/>
      <c r="M197" s="203"/>
      <c r="N197" s="204"/>
      <c r="O197" s="204"/>
      <c r="P197" s="204"/>
      <c r="Q197" s="204"/>
      <c r="R197" s="204"/>
      <c r="S197" s="204"/>
      <c r="T197" s="205"/>
      <c r="AT197" s="206" t="s">
        <v>183</v>
      </c>
      <c r="AU197" s="206" t="s">
        <v>79</v>
      </c>
      <c r="AV197" s="13" t="s">
        <v>79</v>
      </c>
      <c r="AW197" s="13" t="s">
        <v>31</v>
      </c>
      <c r="AX197" s="13" t="s">
        <v>74</v>
      </c>
      <c r="AY197" s="206" t="s">
        <v>108</v>
      </c>
    </row>
    <row r="198" spans="1:65" s="2" customFormat="1" ht="21.75" customHeight="1">
      <c r="A198" s="34"/>
      <c r="B198" s="35"/>
      <c r="C198" s="172" t="s">
        <v>393</v>
      </c>
      <c r="D198" s="172" t="s">
        <v>111</v>
      </c>
      <c r="E198" s="173" t="s">
        <v>611</v>
      </c>
      <c r="F198" s="174" t="s">
        <v>612</v>
      </c>
      <c r="G198" s="175" t="s">
        <v>191</v>
      </c>
      <c r="H198" s="176">
        <v>4.2190000000000003</v>
      </c>
      <c r="I198" s="177"/>
      <c r="J198" s="178">
        <f>ROUND(I198*H198,2)</f>
        <v>0</v>
      </c>
      <c r="K198" s="174" t="s">
        <v>115</v>
      </c>
      <c r="L198" s="39"/>
      <c r="M198" s="179" t="s">
        <v>19</v>
      </c>
      <c r="N198" s="180" t="s">
        <v>40</v>
      </c>
      <c r="O198" s="64"/>
      <c r="P198" s="181">
        <f>O198*H198</f>
        <v>0</v>
      </c>
      <c r="Q198" s="181">
        <v>2.5027599999999999</v>
      </c>
      <c r="R198" s="181">
        <f>Q198*H198</f>
        <v>10.559144440000001</v>
      </c>
      <c r="S198" s="181">
        <v>0</v>
      </c>
      <c r="T198" s="182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83" t="s">
        <v>131</v>
      </c>
      <c r="AT198" s="183" t="s">
        <v>111</v>
      </c>
      <c r="AU198" s="183" t="s">
        <v>79</v>
      </c>
      <c r="AY198" s="17" t="s">
        <v>108</v>
      </c>
      <c r="BE198" s="184">
        <f>IF(N198="základní",J198,0)</f>
        <v>0</v>
      </c>
      <c r="BF198" s="184">
        <f>IF(N198="snížená",J198,0)</f>
        <v>0</v>
      </c>
      <c r="BG198" s="184">
        <f>IF(N198="zákl. přenesená",J198,0)</f>
        <v>0</v>
      </c>
      <c r="BH198" s="184">
        <f>IF(N198="sníž. přenesená",J198,0)</f>
        <v>0</v>
      </c>
      <c r="BI198" s="184">
        <f>IF(N198="nulová",J198,0)</f>
        <v>0</v>
      </c>
      <c r="BJ198" s="17" t="s">
        <v>74</v>
      </c>
      <c r="BK198" s="184">
        <f>ROUND(I198*H198,2)</f>
        <v>0</v>
      </c>
      <c r="BL198" s="17" t="s">
        <v>131</v>
      </c>
      <c r="BM198" s="183" t="s">
        <v>616</v>
      </c>
    </row>
    <row r="199" spans="1:65" s="2" customFormat="1" ht="11.25">
      <c r="A199" s="34"/>
      <c r="B199" s="35"/>
      <c r="C199" s="36"/>
      <c r="D199" s="185" t="s">
        <v>118</v>
      </c>
      <c r="E199" s="36"/>
      <c r="F199" s="186" t="s">
        <v>614</v>
      </c>
      <c r="G199" s="36"/>
      <c r="H199" s="36"/>
      <c r="I199" s="187"/>
      <c r="J199" s="36"/>
      <c r="K199" s="36"/>
      <c r="L199" s="39"/>
      <c r="M199" s="188"/>
      <c r="N199" s="189"/>
      <c r="O199" s="64"/>
      <c r="P199" s="64"/>
      <c r="Q199" s="64"/>
      <c r="R199" s="64"/>
      <c r="S199" s="64"/>
      <c r="T199" s="65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7" t="s">
        <v>118</v>
      </c>
      <c r="AU199" s="17" t="s">
        <v>79</v>
      </c>
    </row>
    <row r="200" spans="1:65" s="13" customFormat="1" ht="11.25">
      <c r="B200" s="196"/>
      <c r="C200" s="197"/>
      <c r="D200" s="190" t="s">
        <v>183</v>
      </c>
      <c r="E200" s="198" t="s">
        <v>19</v>
      </c>
      <c r="F200" s="199" t="s">
        <v>615</v>
      </c>
      <c r="G200" s="197"/>
      <c r="H200" s="200">
        <v>4.2190000000000003</v>
      </c>
      <c r="I200" s="201"/>
      <c r="J200" s="197"/>
      <c r="K200" s="197"/>
      <c r="L200" s="202"/>
      <c r="M200" s="203"/>
      <c r="N200" s="204"/>
      <c r="O200" s="204"/>
      <c r="P200" s="204"/>
      <c r="Q200" s="204"/>
      <c r="R200" s="204"/>
      <c r="S200" s="204"/>
      <c r="T200" s="205"/>
      <c r="AT200" s="206" t="s">
        <v>183</v>
      </c>
      <c r="AU200" s="206" t="s">
        <v>79</v>
      </c>
      <c r="AV200" s="13" t="s">
        <v>79</v>
      </c>
      <c r="AW200" s="13" t="s">
        <v>31</v>
      </c>
      <c r="AX200" s="13" t="s">
        <v>74</v>
      </c>
      <c r="AY200" s="206" t="s">
        <v>108</v>
      </c>
    </row>
    <row r="201" spans="1:65" s="2" customFormat="1" ht="21.75" customHeight="1">
      <c r="A201" s="34"/>
      <c r="B201" s="35"/>
      <c r="C201" s="172" t="s">
        <v>398</v>
      </c>
      <c r="D201" s="172" t="s">
        <v>111</v>
      </c>
      <c r="E201" s="173" t="s">
        <v>617</v>
      </c>
      <c r="F201" s="174" t="s">
        <v>618</v>
      </c>
      <c r="G201" s="175" t="s">
        <v>180</v>
      </c>
      <c r="H201" s="176">
        <v>3.855</v>
      </c>
      <c r="I201" s="177"/>
      <c r="J201" s="178">
        <f>ROUND(I201*H201,2)</f>
        <v>0</v>
      </c>
      <c r="K201" s="174" t="s">
        <v>115</v>
      </c>
      <c r="L201" s="39"/>
      <c r="M201" s="179" t="s">
        <v>19</v>
      </c>
      <c r="N201" s="180" t="s">
        <v>40</v>
      </c>
      <c r="O201" s="64"/>
      <c r="P201" s="181">
        <f>O201*H201</f>
        <v>0</v>
      </c>
      <c r="Q201" s="181">
        <v>7.2700000000000004E-3</v>
      </c>
      <c r="R201" s="181">
        <f>Q201*H201</f>
        <v>2.8025850000000001E-2</v>
      </c>
      <c r="S201" s="181">
        <v>0</v>
      </c>
      <c r="T201" s="182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83" t="s">
        <v>131</v>
      </c>
      <c r="AT201" s="183" t="s">
        <v>111</v>
      </c>
      <c r="AU201" s="183" t="s">
        <v>79</v>
      </c>
      <c r="AY201" s="17" t="s">
        <v>108</v>
      </c>
      <c r="BE201" s="184">
        <f>IF(N201="základní",J201,0)</f>
        <v>0</v>
      </c>
      <c r="BF201" s="184">
        <f>IF(N201="snížená",J201,0)</f>
        <v>0</v>
      </c>
      <c r="BG201" s="184">
        <f>IF(N201="zákl. přenesená",J201,0)</f>
        <v>0</v>
      </c>
      <c r="BH201" s="184">
        <f>IF(N201="sníž. přenesená",J201,0)</f>
        <v>0</v>
      </c>
      <c r="BI201" s="184">
        <f>IF(N201="nulová",J201,0)</f>
        <v>0</v>
      </c>
      <c r="BJ201" s="17" t="s">
        <v>74</v>
      </c>
      <c r="BK201" s="184">
        <f>ROUND(I201*H201,2)</f>
        <v>0</v>
      </c>
      <c r="BL201" s="17" t="s">
        <v>131</v>
      </c>
      <c r="BM201" s="183" t="s">
        <v>619</v>
      </c>
    </row>
    <row r="202" spans="1:65" s="2" customFormat="1" ht="11.25">
      <c r="A202" s="34"/>
      <c r="B202" s="35"/>
      <c r="C202" s="36"/>
      <c r="D202" s="185" t="s">
        <v>118</v>
      </c>
      <c r="E202" s="36"/>
      <c r="F202" s="186" t="s">
        <v>620</v>
      </c>
      <c r="G202" s="36"/>
      <c r="H202" s="36"/>
      <c r="I202" s="187"/>
      <c r="J202" s="36"/>
      <c r="K202" s="36"/>
      <c r="L202" s="39"/>
      <c r="M202" s="188"/>
      <c r="N202" s="189"/>
      <c r="O202" s="64"/>
      <c r="P202" s="64"/>
      <c r="Q202" s="64"/>
      <c r="R202" s="64"/>
      <c r="S202" s="64"/>
      <c r="T202" s="65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7" t="s">
        <v>118</v>
      </c>
      <c r="AU202" s="17" t="s">
        <v>79</v>
      </c>
    </row>
    <row r="203" spans="1:65" s="13" customFormat="1" ht="11.25">
      <c r="B203" s="196"/>
      <c r="C203" s="197"/>
      <c r="D203" s="190" t="s">
        <v>183</v>
      </c>
      <c r="E203" s="198" t="s">
        <v>19</v>
      </c>
      <c r="F203" s="199" t="s">
        <v>621</v>
      </c>
      <c r="G203" s="197"/>
      <c r="H203" s="200">
        <v>3.855</v>
      </c>
      <c r="I203" s="201"/>
      <c r="J203" s="197"/>
      <c r="K203" s="197"/>
      <c r="L203" s="202"/>
      <c r="M203" s="203"/>
      <c r="N203" s="204"/>
      <c r="O203" s="204"/>
      <c r="P203" s="204"/>
      <c r="Q203" s="204"/>
      <c r="R203" s="204"/>
      <c r="S203" s="204"/>
      <c r="T203" s="205"/>
      <c r="AT203" s="206" t="s">
        <v>183</v>
      </c>
      <c r="AU203" s="206" t="s">
        <v>79</v>
      </c>
      <c r="AV203" s="13" t="s">
        <v>79</v>
      </c>
      <c r="AW203" s="13" t="s">
        <v>31</v>
      </c>
      <c r="AX203" s="13" t="s">
        <v>74</v>
      </c>
      <c r="AY203" s="206" t="s">
        <v>108</v>
      </c>
    </row>
    <row r="204" spans="1:65" s="2" customFormat="1" ht="24.2" customHeight="1">
      <c r="A204" s="34"/>
      <c r="B204" s="35"/>
      <c r="C204" s="172" t="s">
        <v>402</v>
      </c>
      <c r="D204" s="172" t="s">
        <v>111</v>
      </c>
      <c r="E204" s="173" t="s">
        <v>622</v>
      </c>
      <c r="F204" s="174" t="s">
        <v>623</v>
      </c>
      <c r="G204" s="175" t="s">
        <v>180</v>
      </c>
      <c r="H204" s="176">
        <v>3.855</v>
      </c>
      <c r="I204" s="177"/>
      <c r="J204" s="178">
        <f>ROUND(I204*H204,2)</f>
        <v>0</v>
      </c>
      <c r="K204" s="174" t="s">
        <v>115</v>
      </c>
      <c r="L204" s="39"/>
      <c r="M204" s="179" t="s">
        <v>19</v>
      </c>
      <c r="N204" s="180" t="s">
        <v>40</v>
      </c>
      <c r="O204" s="64"/>
      <c r="P204" s="181">
        <f>O204*H204</f>
        <v>0</v>
      </c>
      <c r="Q204" s="181">
        <v>5.0000000000000002E-5</v>
      </c>
      <c r="R204" s="181">
        <f>Q204*H204</f>
        <v>1.9275E-4</v>
      </c>
      <c r="S204" s="181">
        <v>0</v>
      </c>
      <c r="T204" s="182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83" t="s">
        <v>131</v>
      </c>
      <c r="AT204" s="183" t="s">
        <v>111</v>
      </c>
      <c r="AU204" s="183" t="s">
        <v>79</v>
      </c>
      <c r="AY204" s="17" t="s">
        <v>108</v>
      </c>
      <c r="BE204" s="184">
        <f>IF(N204="základní",J204,0)</f>
        <v>0</v>
      </c>
      <c r="BF204" s="184">
        <f>IF(N204="snížená",J204,0)</f>
        <v>0</v>
      </c>
      <c r="BG204" s="184">
        <f>IF(N204="zákl. přenesená",J204,0)</f>
        <v>0</v>
      </c>
      <c r="BH204" s="184">
        <f>IF(N204="sníž. přenesená",J204,0)</f>
        <v>0</v>
      </c>
      <c r="BI204" s="184">
        <f>IF(N204="nulová",J204,0)</f>
        <v>0</v>
      </c>
      <c r="BJ204" s="17" t="s">
        <v>74</v>
      </c>
      <c r="BK204" s="184">
        <f>ROUND(I204*H204,2)</f>
        <v>0</v>
      </c>
      <c r="BL204" s="17" t="s">
        <v>131</v>
      </c>
      <c r="BM204" s="183" t="s">
        <v>624</v>
      </c>
    </row>
    <row r="205" spans="1:65" s="2" customFormat="1" ht="11.25">
      <c r="A205" s="34"/>
      <c r="B205" s="35"/>
      <c r="C205" s="36"/>
      <c r="D205" s="185" t="s">
        <v>118</v>
      </c>
      <c r="E205" s="36"/>
      <c r="F205" s="186" t="s">
        <v>625</v>
      </c>
      <c r="G205" s="36"/>
      <c r="H205" s="36"/>
      <c r="I205" s="187"/>
      <c r="J205" s="36"/>
      <c r="K205" s="36"/>
      <c r="L205" s="39"/>
      <c r="M205" s="188"/>
      <c r="N205" s="189"/>
      <c r="O205" s="64"/>
      <c r="P205" s="64"/>
      <c r="Q205" s="64"/>
      <c r="R205" s="64"/>
      <c r="S205" s="64"/>
      <c r="T205" s="65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7" t="s">
        <v>118</v>
      </c>
      <c r="AU205" s="17" t="s">
        <v>79</v>
      </c>
    </row>
    <row r="206" spans="1:65" s="13" customFormat="1" ht="11.25">
      <c r="B206" s="196"/>
      <c r="C206" s="197"/>
      <c r="D206" s="190" t="s">
        <v>183</v>
      </c>
      <c r="E206" s="198" t="s">
        <v>19</v>
      </c>
      <c r="F206" s="199" t="s">
        <v>621</v>
      </c>
      <c r="G206" s="197"/>
      <c r="H206" s="200">
        <v>3.855</v>
      </c>
      <c r="I206" s="201"/>
      <c r="J206" s="197"/>
      <c r="K206" s="197"/>
      <c r="L206" s="202"/>
      <c r="M206" s="203"/>
      <c r="N206" s="204"/>
      <c r="O206" s="204"/>
      <c r="P206" s="204"/>
      <c r="Q206" s="204"/>
      <c r="R206" s="204"/>
      <c r="S206" s="204"/>
      <c r="T206" s="205"/>
      <c r="AT206" s="206" t="s">
        <v>183</v>
      </c>
      <c r="AU206" s="206" t="s">
        <v>79</v>
      </c>
      <c r="AV206" s="13" t="s">
        <v>79</v>
      </c>
      <c r="AW206" s="13" t="s">
        <v>31</v>
      </c>
      <c r="AX206" s="13" t="s">
        <v>74</v>
      </c>
      <c r="AY206" s="206" t="s">
        <v>108</v>
      </c>
    </row>
    <row r="207" spans="1:65" s="2" customFormat="1" ht="16.5" customHeight="1">
      <c r="A207" s="34"/>
      <c r="B207" s="35"/>
      <c r="C207" s="172" t="s">
        <v>407</v>
      </c>
      <c r="D207" s="172" t="s">
        <v>111</v>
      </c>
      <c r="E207" s="173" t="s">
        <v>626</v>
      </c>
      <c r="F207" s="174" t="s">
        <v>627</v>
      </c>
      <c r="G207" s="175" t="s">
        <v>221</v>
      </c>
      <c r="H207" s="176">
        <v>0.65800000000000003</v>
      </c>
      <c r="I207" s="177"/>
      <c r="J207" s="178">
        <f>ROUND(I207*H207,2)</f>
        <v>0</v>
      </c>
      <c r="K207" s="174" t="s">
        <v>115</v>
      </c>
      <c r="L207" s="39"/>
      <c r="M207" s="179" t="s">
        <v>19</v>
      </c>
      <c r="N207" s="180" t="s">
        <v>40</v>
      </c>
      <c r="O207" s="64"/>
      <c r="P207" s="181">
        <f>O207*H207</f>
        <v>0</v>
      </c>
      <c r="Q207" s="181">
        <v>1.0487</v>
      </c>
      <c r="R207" s="181">
        <f>Q207*H207</f>
        <v>0.69004460000000001</v>
      </c>
      <c r="S207" s="181">
        <v>0</v>
      </c>
      <c r="T207" s="182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83" t="s">
        <v>131</v>
      </c>
      <c r="AT207" s="183" t="s">
        <v>111</v>
      </c>
      <c r="AU207" s="183" t="s">
        <v>79</v>
      </c>
      <c r="AY207" s="17" t="s">
        <v>108</v>
      </c>
      <c r="BE207" s="184">
        <f>IF(N207="základní",J207,0)</f>
        <v>0</v>
      </c>
      <c r="BF207" s="184">
        <f>IF(N207="snížená",J207,0)</f>
        <v>0</v>
      </c>
      <c r="BG207" s="184">
        <f>IF(N207="zákl. přenesená",J207,0)</f>
        <v>0</v>
      </c>
      <c r="BH207" s="184">
        <f>IF(N207="sníž. přenesená",J207,0)</f>
        <v>0</v>
      </c>
      <c r="BI207" s="184">
        <f>IF(N207="nulová",J207,0)</f>
        <v>0</v>
      </c>
      <c r="BJ207" s="17" t="s">
        <v>74</v>
      </c>
      <c r="BK207" s="184">
        <f>ROUND(I207*H207,2)</f>
        <v>0</v>
      </c>
      <c r="BL207" s="17" t="s">
        <v>131</v>
      </c>
      <c r="BM207" s="183" t="s">
        <v>628</v>
      </c>
    </row>
    <row r="208" spans="1:65" s="2" customFormat="1" ht="11.25">
      <c r="A208" s="34"/>
      <c r="B208" s="35"/>
      <c r="C208" s="36"/>
      <c r="D208" s="185" t="s">
        <v>118</v>
      </c>
      <c r="E208" s="36"/>
      <c r="F208" s="186" t="s">
        <v>629</v>
      </c>
      <c r="G208" s="36"/>
      <c r="H208" s="36"/>
      <c r="I208" s="187"/>
      <c r="J208" s="36"/>
      <c r="K208" s="36"/>
      <c r="L208" s="39"/>
      <c r="M208" s="188"/>
      <c r="N208" s="189"/>
      <c r="O208" s="64"/>
      <c r="P208" s="64"/>
      <c r="Q208" s="64"/>
      <c r="R208" s="64"/>
      <c r="S208" s="64"/>
      <c r="T208" s="65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7" t="s">
        <v>118</v>
      </c>
      <c r="AU208" s="17" t="s">
        <v>79</v>
      </c>
    </row>
    <row r="209" spans="1:65" s="13" customFormat="1" ht="11.25">
      <c r="B209" s="196"/>
      <c r="C209" s="197"/>
      <c r="D209" s="190" t="s">
        <v>183</v>
      </c>
      <c r="E209" s="198" t="s">
        <v>19</v>
      </c>
      <c r="F209" s="199" t="s">
        <v>630</v>
      </c>
      <c r="G209" s="197"/>
      <c r="H209" s="200">
        <v>0.65800000000000003</v>
      </c>
      <c r="I209" s="201"/>
      <c r="J209" s="197"/>
      <c r="K209" s="197"/>
      <c r="L209" s="202"/>
      <c r="M209" s="203"/>
      <c r="N209" s="204"/>
      <c r="O209" s="204"/>
      <c r="P209" s="204"/>
      <c r="Q209" s="204"/>
      <c r="R209" s="204"/>
      <c r="S209" s="204"/>
      <c r="T209" s="205"/>
      <c r="AT209" s="206" t="s">
        <v>183</v>
      </c>
      <c r="AU209" s="206" t="s">
        <v>79</v>
      </c>
      <c r="AV209" s="13" t="s">
        <v>79</v>
      </c>
      <c r="AW209" s="13" t="s">
        <v>31</v>
      </c>
      <c r="AX209" s="13" t="s">
        <v>74</v>
      </c>
      <c r="AY209" s="206" t="s">
        <v>108</v>
      </c>
    </row>
    <row r="210" spans="1:65" s="2" customFormat="1" ht="16.5" customHeight="1">
      <c r="A210" s="34"/>
      <c r="B210" s="35"/>
      <c r="C210" s="172" t="s">
        <v>413</v>
      </c>
      <c r="D210" s="172" t="s">
        <v>111</v>
      </c>
      <c r="E210" s="173" t="s">
        <v>631</v>
      </c>
      <c r="F210" s="174" t="s">
        <v>632</v>
      </c>
      <c r="G210" s="175" t="s">
        <v>410</v>
      </c>
      <c r="H210" s="176">
        <v>12.5</v>
      </c>
      <c r="I210" s="177"/>
      <c r="J210" s="178">
        <f>ROUND(I210*H210,2)</f>
        <v>0</v>
      </c>
      <c r="K210" s="174" t="s">
        <v>115</v>
      </c>
      <c r="L210" s="39"/>
      <c r="M210" s="179" t="s">
        <v>19</v>
      </c>
      <c r="N210" s="180" t="s">
        <v>40</v>
      </c>
      <c r="O210" s="64"/>
      <c r="P210" s="181">
        <f>O210*H210</f>
        <v>0</v>
      </c>
      <c r="Q210" s="181">
        <v>7.2100000000000003E-3</v>
      </c>
      <c r="R210" s="181">
        <f>Q210*H210</f>
        <v>9.0124999999999997E-2</v>
      </c>
      <c r="S210" s="181">
        <v>0</v>
      </c>
      <c r="T210" s="182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83" t="s">
        <v>131</v>
      </c>
      <c r="AT210" s="183" t="s">
        <v>111</v>
      </c>
      <c r="AU210" s="183" t="s">
        <v>79</v>
      </c>
      <c r="AY210" s="17" t="s">
        <v>108</v>
      </c>
      <c r="BE210" s="184">
        <f>IF(N210="základní",J210,0)</f>
        <v>0</v>
      </c>
      <c r="BF210" s="184">
        <f>IF(N210="snížená",J210,0)</f>
        <v>0</v>
      </c>
      <c r="BG210" s="184">
        <f>IF(N210="zákl. přenesená",J210,0)</f>
        <v>0</v>
      </c>
      <c r="BH210" s="184">
        <f>IF(N210="sníž. přenesená",J210,0)</f>
        <v>0</v>
      </c>
      <c r="BI210" s="184">
        <f>IF(N210="nulová",J210,0)</f>
        <v>0</v>
      </c>
      <c r="BJ210" s="17" t="s">
        <v>74</v>
      </c>
      <c r="BK210" s="184">
        <f>ROUND(I210*H210,2)</f>
        <v>0</v>
      </c>
      <c r="BL210" s="17" t="s">
        <v>131</v>
      </c>
      <c r="BM210" s="183" t="s">
        <v>633</v>
      </c>
    </row>
    <row r="211" spans="1:65" s="2" customFormat="1" ht="11.25">
      <c r="A211" s="34"/>
      <c r="B211" s="35"/>
      <c r="C211" s="36"/>
      <c r="D211" s="185" t="s">
        <v>118</v>
      </c>
      <c r="E211" s="36"/>
      <c r="F211" s="186" t="s">
        <v>634</v>
      </c>
      <c r="G211" s="36"/>
      <c r="H211" s="36"/>
      <c r="I211" s="187"/>
      <c r="J211" s="36"/>
      <c r="K211" s="36"/>
      <c r="L211" s="39"/>
      <c r="M211" s="188"/>
      <c r="N211" s="189"/>
      <c r="O211" s="64"/>
      <c r="P211" s="64"/>
      <c r="Q211" s="64"/>
      <c r="R211" s="64"/>
      <c r="S211" s="64"/>
      <c r="T211" s="65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7" t="s">
        <v>118</v>
      </c>
      <c r="AU211" s="17" t="s">
        <v>79</v>
      </c>
    </row>
    <row r="212" spans="1:65" s="13" customFormat="1" ht="11.25">
      <c r="B212" s="196"/>
      <c r="C212" s="197"/>
      <c r="D212" s="190" t="s">
        <v>183</v>
      </c>
      <c r="E212" s="198" t="s">
        <v>19</v>
      </c>
      <c r="F212" s="199" t="s">
        <v>635</v>
      </c>
      <c r="G212" s="197"/>
      <c r="H212" s="200">
        <v>12.5</v>
      </c>
      <c r="I212" s="201"/>
      <c r="J212" s="197"/>
      <c r="K212" s="197"/>
      <c r="L212" s="202"/>
      <c r="M212" s="203"/>
      <c r="N212" s="204"/>
      <c r="O212" s="204"/>
      <c r="P212" s="204"/>
      <c r="Q212" s="204"/>
      <c r="R212" s="204"/>
      <c r="S212" s="204"/>
      <c r="T212" s="205"/>
      <c r="AT212" s="206" t="s">
        <v>183</v>
      </c>
      <c r="AU212" s="206" t="s">
        <v>79</v>
      </c>
      <c r="AV212" s="13" t="s">
        <v>79</v>
      </c>
      <c r="AW212" s="13" t="s">
        <v>31</v>
      </c>
      <c r="AX212" s="13" t="s">
        <v>74</v>
      </c>
      <c r="AY212" s="206" t="s">
        <v>108</v>
      </c>
    </row>
    <row r="213" spans="1:65" s="2" customFormat="1" ht="16.5" customHeight="1">
      <c r="A213" s="34"/>
      <c r="B213" s="35"/>
      <c r="C213" s="172" t="s">
        <v>418</v>
      </c>
      <c r="D213" s="172" t="s">
        <v>111</v>
      </c>
      <c r="E213" s="173" t="s">
        <v>636</v>
      </c>
      <c r="F213" s="174" t="s">
        <v>637</v>
      </c>
      <c r="G213" s="175" t="s">
        <v>191</v>
      </c>
      <c r="H213" s="176">
        <v>6.3650000000000002</v>
      </c>
      <c r="I213" s="177"/>
      <c r="J213" s="178">
        <f>ROUND(I213*H213,2)</f>
        <v>0</v>
      </c>
      <c r="K213" s="174" t="s">
        <v>115</v>
      </c>
      <c r="L213" s="39"/>
      <c r="M213" s="179" t="s">
        <v>19</v>
      </c>
      <c r="N213" s="180" t="s">
        <v>40</v>
      </c>
      <c r="O213" s="64"/>
      <c r="P213" s="181">
        <f>O213*H213</f>
        <v>0</v>
      </c>
      <c r="Q213" s="181">
        <v>2.3456999999999999</v>
      </c>
      <c r="R213" s="181">
        <f>Q213*H213</f>
        <v>14.9303805</v>
      </c>
      <c r="S213" s="181">
        <v>0</v>
      </c>
      <c r="T213" s="182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83" t="s">
        <v>131</v>
      </c>
      <c r="AT213" s="183" t="s">
        <v>111</v>
      </c>
      <c r="AU213" s="183" t="s">
        <v>79</v>
      </c>
      <c r="AY213" s="17" t="s">
        <v>108</v>
      </c>
      <c r="BE213" s="184">
        <f>IF(N213="základní",J213,0)</f>
        <v>0</v>
      </c>
      <c r="BF213" s="184">
        <f>IF(N213="snížená",J213,0)</f>
        <v>0</v>
      </c>
      <c r="BG213" s="184">
        <f>IF(N213="zákl. přenesená",J213,0)</f>
        <v>0</v>
      </c>
      <c r="BH213" s="184">
        <f>IF(N213="sníž. přenesená",J213,0)</f>
        <v>0</v>
      </c>
      <c r="BI213" s="184">
        <f>IF(N213="nulová",J213,0)</f>
        <v>0</v>
      </c>
      <c r="BJ213" s="17" t="s">
        <v>74</v>
      </c>
      <c r="BK213" s="184">
        <f>ROUND(I213*H213,2)</f>
        <v>0</v>
      </c>
      <c r="BL213" s="17" t="s">
        <v>131</v>
      </c>
      <c r="BM213" s="183" t="s">
        <v>638</v>
      </c>
    </row>
    <row r="214" spans="1:65" s="2" customFormat="1" ht="11.25">
      <c r="A214" s="34"/>
      <c r="B214" s="35"/>
      <c r="C214" s="36"/>
      <c r="D214" s="185" t="s">
        <v>118</v>
      </c>
      <c r="E214" s="36"/>
      <c r="F214" s="186" t="s">
        <v>639</v>
      </c>
      <c r="G214" s="36"/>
      <c r="H214" s="36"/>
      <c r="I214" s="187"/>
      <c r="J214" s="36"/>
      <c r="K214" s="36"/>
      <c r="L214" s="39"/>
      <c r="M214" s="188"/>
      <c r="N214" s="189"/>
      <c r="O214" s="64"/>
      <c r="P214" s="64"/>
      <c r="Q214" s="64"/>
      <c r="R214" s="64"/>
      <c r="S214" s="64"/>
      <c r="T214" s="65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7" t="s">
        <v>118</v>
      </c>
      <c r="AU214" s="17" t="s">
        <v>79</v>
      </c>
    </row>
    <row r="215" spans="1:65" s="2" customFormat="1" ht="19.5">
      <c r="A215" s="34"/>
      <c r="B215" s="35"/>
      <c r="C215" s="36"/>
      <c r="D215" s="190" t="s">
        <v>129</v>
      </c>
      <c r="E215" s="36"/>
      <c r="F215" s="191" t="s">
        <v>640</v>
      </c>
      <c r="G215" s="36"/>
      <c r="H215" s="36"/>
      <c r="I215" s="187"/>
      <c r="J215" s="36"/>
      <c r="K215" s="36"/>
      <c r="L215" s="39"/>
      <c r="M215" s="188"/>
      <c r="N215" s="189"/>
      <c r="O215" s="64"/>
      <c r="P215" s="64"/>
      <c r="Q215" s="64"/>
      <c r="R215" s="64"/>
      <c r="S215" s="64"/>
      <c r="T215" s="65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7" t="s">
        <v>129</v>
      </c>
      <c r="AU215" s="17" t="s">
        <v>79</v>
      </c>
    </row>
    <row r="216" spans="1:65" s="13" customFormat="1" ht="11.25">
      <c r="B216" s="196"/>
      <c r="C216" s="197"/>
      <c r="D216" s="190" t="s">
        <v>183</v>
      </c>
      <c r="E216" s="198" t="s">
        <v>19</v>
      </c>
      <c r="F216" s="199" t="s">
        <v>641</v>
      </c>
      <c r="G216" s="197"/>
      <c r="H216" s="200">
        <v>6.3650000000000002</v>
      </c>
      <c r="I216" s="201"/>
      <c r="J216" s="197"/>
      <c r="K216" s="197"/>
      <c r="L216" s="202"/>
      <c r="M216" s="203"/>
      <c r="N216" s="204"/>
      <c r="O216" s="204"/>
      <c r="P216" s="204"/>
      <c r="Q216" s="204"/>
      <c r="R216" s="204"/>
      <c r="S216" s="204"/>
      <c r="T216" s="205"/>
      <c r="AT216" s="206" t="s">
        <v>183</v>
      </c>
      <c r="AU216" s="206" t="s">
        <v>79</v>
      </c>
      <c r="AV216" s="13" t="s">
        <v>79</v>
      </c>
      <c r="AW216" s="13" t="s">
        <v>31</v>
      </c>
      <c r="AX216" s="13" t="s">
        <v>74</v>
      </c>
      <c r="AY216" s="206" t="s">
        <v>108</v>
      </c>
    </row>
    <row r="217" spans="1:65" s="2" customFormat="1" ht="16.5" customHeight="1">
      <c r="A217" s="34"/>
      <c r="B217" s="35"/>
      <c r="C217" s="172" t="s">
        <v>423</v>
      </c>
      <c r="D217" s="172" t="s">
        <v>111</v>
      </c>
      <c r="E217" s="173" t="s">
        <v>642</v>
      </c>
      <c r="F217" s="174" t="s">
        <v>643</v>
      </c>
      <c r="G217" s="175" t="s">
        <v>191</v>
      </c>
      <c r="H217" s="176">
        <v>6</v>
      </c>
      <c r="I217" s="177"/>
      <c r="J217" s="178">
        <f>ROUND(I217*H217,2)</f>
        <v>0</v>
      </c>
      <c r="K217" s="174" t="s">
        <v>115</v>
      </c>
      <c r="L217" s="39"/>
      <c r="M217" s="179" t="s">
        <v>19</v>
      </c>
      <c r="N217" s="180" t="s">
        <v>40</v>
      </c>
      <c r="O217" s="64"/>
      <c r="P217" s="181">
        <f>O217*H217</f>
        <v>0</v>
      </c>
      <c r="Q217" s="181">
        <v>2.4300000000000002</v>
      </c>
      <c r="R217" s="181">
        <f>Q217*H217</f>
        <v>14.580000000000002</v>
      </c>
      <c r="S217" s="181">
        <v>0</v>
      </c>
      <c r="T217" s="182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83" t="s">
        <v>131</v>
      </c>
      <c r="AT217" s="183" t="s">
        <v>111</v>
      </c>
      <c r="AU217" s="183" t="s">
        <v>79</v>
      </c>
      <c r="AY217" s="17" t="s">
        <v>108</v>
      </c>
      <c r="BE217" s="184">
        <f>IF(N217="základní",J217,0)</f>
        <v>0</v>
      </c>
      <c r="BF217" s="184">
        <f>IF(N217="snížená",J217,0)</f>
        <v>0</v>
      </c>
      <c r="BG217" s="184">
        <f>IF(N217="zákl. přenesená",J217,0)</f>
        <v>0</v>
      </c>
      <c r="BH217" s="184">
        <f>IF(N217="sníž. přenesená",J217,0)</f>
        <v>0</v>
      </c>
      <c r="BI217" s="184">
        <f>IF(N217="nulová",J217,0)</f>
        <v>0</v>
      </c>
      <c r="BJ217" s="17" t="s">
        <v>74</v>
      </c>
      <c r="BK217" s="184">
        <f>ROUND(I217*H217,2)</f>
        <v>0</v>
      </c>
      <c r="BL217" s="17" t="s">
        <v>131</v>
      </c>
      <c r="BM217" s="183" t="s">
        <v>644</v>
      </c>
    </row>
    <row r="218" spans="1:65" s="2" customFormat="1" ht="11.25">
      <c r="A218" s="34"/>
      <c r="B218" s="35"/>
      <c r="C218" s="36"/>
      <c r="D218" s="185" t="s">
        <v>118</v>
      </c>
      <c r="E218" s="36"/>
      <c r="F218" s="186" t="s">
        <v>645</v>
      </c>
      <c r="G218" s="36"/>
      <c r="H218" s="36"/>
      <c r="I218" s="187"/>
      <c r="J218" s="36"/>
      <c r="K218" s="36"/>
      <c r="L218" s="39"/>
      <c r="M218" s="188"/>
      <c r="N218" s="189"/>
      <c r="O218" s="64"/>
      <c r="P218" s="64"/>
      <c r="Q218" s="64"/>
      <c r="R218" s="64"/>
      <c r="S218" s="64"/>
      <c r="T218" s="65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7" t="s">
        <v>118</v>
      </c>
      <c r="AU218" s="17" t="s">
        <v>79</v>
      </c>
    </row>
    <row r="219" spans="1:65" s="13" customFormat="1" ht="11.25">
      <c r="B219" s="196"/>
      <c r="C219" s="197"/>
      <c r="D219" s="190" t="s">
        <v>183</v>
      </c>
      <c r="E219" s="198" t="s">
        <v>19</v>
      </c>
      <c r="F219" s="199" t="s">
        <v>646</v>
      </c>
      <c r="G219" s="197"/>
      <c r="H219" s="200">
        <v>6</v>
      </c>
      <c r="I219" s="201"/>
      <c r="J219" s="197"/>
      <c r="K219" s="197"/>
      <c r="L219" s="202"/>
      <c r="M219" s="203"/>
      <c r="N219" s="204"/>
      <c r="O219" s="204"/>
      <c r="P219" s="204"/>
      <c r="Q219" s="204"/>
      <c r="R219" s="204"/>
      <c r="S219" s="204"/>
      <c r="T219" s="205"/>
      <c r="AT219" s="206" t="s">
        <v>183</v>
      </c>
      <c r="AU219" s="206" t="s">
        <v>79</v>
      </c>
      <c r="AV219" s="13" t="s">
        <v>79</v>
      </c>
      <c r="AW219" s="13" t="s">
        <v>31</v>
      </c>
      <c r="AX219" s="13" t="s">
        <v>74</v>
      </c>
      <c r="AY219" s="206" t="s">
        <v>108</v>
      </c>
    </row>
    <row r="220" spans="1:65" s="12" customFormat="1" ht="22.9" customHeight="1">
      <c r="B220" s="156"/>
      <c r="C220" s="157"/>
      <c r="D220" s="158" t="s">
        <v>68</v>
      </c>
      <c r="E220" s="170" t="s">
        <v>107</v>
      </c>
      <c r="F220" s="170" t="s">
        <v>276</v>
      </c>
      <c r="G220" s="157"/>
      <c r="H220" s="157"/>
      <c r="I220" s="160"/>
      <c r="J220" s="171">
        <f>BK220</f>
        <v>0</v>
      </c>
      <c r="K220" s="157"/>
      <c r="L220" s="162"/>
      <c r="M220" s="163"/>
      <c r="N220" s="164"/>
      <c r="O220" s="164"/>
      <c r="P220" s="165">
        <f>SUM(P221:P261)</f>
        <v>0</v>
      </c>
      <c r="Q220" s="164"/>
      <c r="R220" s="165">
        <f>SUM(R221:R261)</f>
        <v>5469.8213731299993</v>
      </c>
      <c r="S220" s="164"/>
      <c r="T220" s="166">
        <f>SUM(T221:T261)</f>
        <v>0</v>
      </c>
      <c r="AR220" s="167" t="s">
        <v>74</v>
      </c>
      <c r="AT220" s="168" t="s">
        <v>68</v>
      </c>
      <c r="AU220" s="168" t="s">
        <v>74</v>
      </c>
      <c r="AY220" s="167" t="s">
        <v>108</v>
      </c>
      <c r="BK220" s="169">
        <f>SUM(BK221:BK261)</f>
        <v>0</v>
      </c>
    </row>
    <row r="221" spans="1:65" s="2" customFormat="1" ht="21.75" customHeight="1">
      <c r="A221" s="34"/>
      <c r="B221" s="35"/>
      <c r="C221" s="172" t="s">
        <v>428</v>
      </c>
      <c r="D221" s="172" t="s">
        <v>111</v>
      </c>
      <c r="E221" s="173" t="s">
        <v>289</v>
      </c>
      <c r="F221" s="174" t="s">
        <v>290</v>
      </c>
      <c r="G221" s="175" t="s">
        <v>180</v>
      </c>
      <c r="H221" s="176">
        <v>1820.508</v>
      </c>
      <c r="I221" s="177"/>
      <c r="J221" s="178">
        <f>ROUND(I221*H221,2)</f>
        <v>0</v>
      </c>
      <c r="K221" s="174" t="s">
        <v>115</v>
      </c>
      <c r="L221" s="39"/>
      <c r="M221" s="179" t="s">
        <v>19</v>
      </c>
      <c r="N221" s="180" t="s">
        <v>40</v>
      </c>
      <c r="O221" s="64"/>
      <c r="P221" s="181">
        <f>O221*H221</f>
        <v>0</v>
      </c>
      <c r="Q221" s="181">
        <v>0.4153</v>
      </c>
      <c r="R221" s="181">
        <f>Q221*H221</f>
        <v>756.05697240000006</v>
      </c>
      <c r="S221" s="181">
        <v>0</v>
      </c>
      <c r="T221" s="182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83" t="s">
        <v>131</v>
      </c>
      <c r="AT221" s="183" t="s">
        <v>111</v>
      </c>
      <c r="AU221" s="183" t="s">
        <v>79</v>
      </c>
      <c r="AY221" s="17" t="s">
        <v>108</v>
      </c>
      <c r="BE221" s="184">
        <f>IF(N221="základní",J221,0)</f>
        <v>0</v>
      </c>
      <c r="BF221" s="184">
        <f>IF(N221="snížená",J221,0)</f>
        <v>0</v>
      </c>
      <c r="BG221" s="184">
        <f>IF(N221="zákl. přenesená",J221,0)</f>
        <v>0</v>
      </c>
      <c r="BH221" s="184">
        <f>IF(N221="sníž. přenesená",J221,0)</f>
        <v>0</v>
      </c>
      <c r="BI221" s="184">
        <f>IF(N221="nulová",J221,0)</f>
        <v>0</v>
      </c>
      <c r="BJ221" s="17" t="s">
        <v>74</v>
      </c>
      <c r="BK221" s="184">
        <f>ROUND(I221*H221,2)</f>
        <v>0</v>
      </c>
      <c r="BL221" s="17" t="s">
        <v>131</v>
      </c>
      <c r="BM221" s="183" t="s">
        <v>647</v>
      </c>
    </row>
    <row r="222" spans="1:65" s="2" customFormat="1" ht="11.25">
      <c r="A222" s="34"/>
      <c r="B222" s="35"/>
      <c r="C222" s="36"/>
      <c r="D222" s="185" t="s">
        <v>118</v>
      </c>
      <c r="E222" s="36"/>
      <c r="F222" s="186" t="s">
        <v>292</v>
      </c>
      <c r="G222" s="36"/>
      <c r="H222" s="36"/>
      <c r="I222" s="187"/>
      <c r="J222" s="36"/>
      <c r="K222" s="36"/>
      <c r="L222" s="39"/>
      <c r="M222" s="188"/>
      <c r="N222" s="189"/>
      <c r="O222" s="64"/>
      <c r="P222" s="64"/>
      <c r="Q222" s="64"/>
      <c r="R222" s="64"/>
      <c r="S222" s="64"/>
      <c r="T222" s="65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7" t="s">
        <v>118</v>
      </c>
      <c r="AU222" s="17" t="s">
        <v>79</v>
      </c>
    </row>
    <row r="223" spans="1:65" s="2" customFormat="1" ht="21.75" customHeight="1">
      <c r="A223" s="34"/>
      <c r="B223" s="35"/>
      <c r="C223" s="172" t="s">
        <v>433</v>
      </c>
      <c r="D223" s="172" t="s">
        <v>111</v>
      </c>
      <c r="E223" s="173" t="s">
        <v>648</v>
      </c>
      <c r="F223" s="174" t="s">
        <v>649</v>
      </c>
      <c r="G223" s="175" t="s">
        <v>180</v>
      </c>
      <c r="H223" s="176">
        <v>107.25</v>
      </c>
      <c r="I223" s="177"/>
      <c r="J223" s="178">
        <f>ROUND(I223*H223,2)</f>
        <v>0</v>
      </c>
      <c r="K223" s="174" t="s">
        <v>115</v>
      </c>
      <c r="L223" s="39"/>
      <c r="M223" s="179" t="s">
        <v>19</v>
      </c>
      <c r="N223" s="180" t="s">
        <v>40</v>
      </c>
      <c r="O223" s="64"/>
      <c r="P223" s="181">
        <f>O223*H223</f>
        <v>0</v>
      </c>
      <c r="Q223" s="181">
        <v>0.34499999999999997</v>
      </c>
      <c r="R223" s="181">
        <f>Q223*H223</f>
        <v>37.001249999999999</v>
      </c>
      <c r="S223" s="181">
        <v>0</v>
      </c>
      <c r="T223" s="182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83" t="s">
        <v>131</v>
      </c>
      <c r="AT223" s="183" t="s">
        <v>111</v>
      </c>
      <c r="AU223" s="183" t="s">
        <v>79</v>
      </c>
      <c r="AY223" s="17" t="s">
        <v>108</v>
      </c>
      <c r="BE223" s="184">
        <f>IF(N223="základní",J223,0)</f>
        <v>0</v>
      </c>
      <c r="BF223" s="184">
        <f>IF(N223="snížená",J223,0)</f>
        <v>0</v>
      </c>
      <c r="BG223" s="184">
        <f>IF(N223="zákl. přenesená",J223,0)</f>
        <v>0</v>
      </c>
      <c r="BH223" s="184">
        <f>IF(N223="sníž. přenesená",J223,0)</f>
        <v>0</v>
      </c>
      <c r="BI223" s="184">
        <f>IF(N223="nulová",J223,0)</f>
        <v>0</v>
      </c>
      <c r="BJ223" s="17" t="s">
        <v>74</v>
      </c>
      <c r="BK223" s="184">
        <f>ROUND(I223*H223,2)</f>
        <v>0</v>
      </c>
      <c r="BL223" s="17" t="s">
        <v>131</v>
      </c>
      <c r="BM223" s="183" t="s">
        <v>650</v>
      </c>
    </row>
    <row r="224" spans="1:65" s="2" customFormat="1" ht="11.25">
      <c r="A224" s="34"/>
      <c r="B224" s="35"/>
      <c r="C224" s="36"/>
      <c r="D224" s="185" t="s">
        <v>118</v>
      </c>
      <c r="E224" s="36"/>
      <c r="F224" s="186" t="s">
        <v>651</v>
      </c>
      <c r="G224" s="36"/>
      <c r="H224" s="36"/>
      <c r="I224" s="187"/>
      <c r="J224" s="36"/>
      <c r="K224" s="36"/>
      <c r="L224" s="39"/>
      <c r="M224" s="188"/>
      <c r="N224" s="189"/>
      <c r="O224" s="64"/>
      <c r="P224" s="64"/>
      <c r="Q224" s="64"/>
      <c r="R224" s="64"/>
      <c r="S224" s="64"/>
      <c r="T224" s="65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7" t="s">
        <v>118</v>
      </c>
      <c r="AU224" s="17" t="s">
        <v>79</v>
      </c>
    </row>
    <row r="225" spans="1:65" s="2" customFormat="1" ht="19.5">
      <c r="A225" s="34"/>
      <c r="B225" s="35"/>
      <c r="C225" s="36"/>
      <c r="D225" s="190" t="s">
        <v>129</v>
      </c>
      <c r="E225" s="36"/>
      <c r="F225" s="191" t="s">
        <v>652</v>
      </c>
      <c r="G225" s="36"/>
      <c r="H225" s="36"/>
      <c r="I225" s="187"/>
      <c r="J225" s="36"/>
      <c r="K225" s="36"/>
      <c r="L225" s="39"/>
      <c r="M225" s="188"/>
      <c r="N225" s="189"/>
      <c r="O225" s="64"/>
      <c r="P225" s="64"/>
      <c r="Q225" s="64"/>
      <c r="R225" s="64"/>
      <c r="S225" s="64"/>
      <c r="T225" s="65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7" t="s">
        <v>129</v>
      </c>
      <c r="AU225" s="17" t="s">
        <v>79</v>
      </c>
    </row>
    <row r="226" spans="1:65" s="13" customFormat="1" ht="11.25">
      <c r="B226" s="196"/>
      <c r="C226" s="197"/>
      <c r="D226" s="190" t="s">
        <v>183</v>
      </c>
      <c r="E226" s="198" t="s">
        <v>19</v>
      </c>
      <c r="F226" s="199" t="s">
        <v>653</v>
      </c>
      <c r="G226" s="197"/>
      <c r="H226" s="200">
        <v>107.25</v>
      </c>
      <c r="I226" s="201"/>
      <c r="J226" s="197"/>
      <c r="K226" s="197"/>
      <c r="L226" s="202"/>
      <c r="M226" s="203"/>
      <c r="N226" s="204"/>
      <c r="O226" s="204"/>
      <c r="P226" s="204"/>
      <c r="Q226" s="204"/>
      <c r="R226" s="204"/>
      <c r="S226" s="204"/>
      <c r="T226" s="205"/>
      <c r="AT226" s="206" t="s">
        <v>183</v>
      </c>
      <c r="AU226" s="206" t="s">
        <v>79</v>
      </c>
      <c r="AV226" s="13" t="s">
        <v>79</v>
      </c>
      <c r="AW226" s="13" t="s">
        <v>31</v>
      </c>
      <c r="AX226" s="13" t="s">
        <v>74</v>
      </c>
      <c r="AY226" s="206" t="s">
        <v>108</v>
      </c>
    </row>
    <row r="227" spans="1:65" s="2" customFormat="1" ht="21.75" customHeight="1">
      <c r="A227" s="34"/>
      <c r="B227" s="35"/>
      <c r="C227" s="172" t="s">
        <v>441</v>
      </c>
      <c r="D227" s="172" t="s">
        <v>111</v>
      </c>
      <c r="E227" s="173" t="s">
        <v>654</v>
      </c>
      <c r="F227" s="174" t="s">
        <v>655</v>
      </c>
      <c r="G227" s="175" t="s">
        <v>180</v>
      </c>
      <c r="H227" s="176">
        <v>63.84</v>
      </c>
      <c r="I227" s="177"/>
      <c r="J227" s="178">
        <f>ROUND(I227*H227,2)</f>
        <v>0</v>
      </c>
      <c r="K227" s="174" t="s">
        <v>115</v>
      </c>
      <c r="L227" s="39"/>
      <c r="M227" s="179" t="s">
        <v>19</v>
      </c>
      <c r="N227" s="180" t="s">
        <v>40</v>
      </c>
      <c r="O227" s="64"/>
      <c r="P227" s="181">
        <f>O227*H227</f>
        <v>0</v>
      </c>
      <c r="Q227" s="181">
        <v>0.34499999999999997</v>
      </c>
      <c r="R227" s="181">
        <f>Q227*H227</f>
        <v>22.024799999999999</v>
      </c>
      <c r="S227" s="181">
        <v>0</v>
      </c>
      <c r="T227" s="182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83" t="s">
        <v>131</v>
      </c>
      <c r="AT227" s="183" t="s">
        <v>111</v>
      </c>
      <c r="AU227" s="183" t="s">
        <v>79</v>
      </c>
      <c r="AY227" s="17" t="s">
        <v>108</v>
      </c>
      <c r="BE227" s="184">
        <f>IF(N227="základní",J227,0)</f>
        <v>0</v>
      </c>
      <c r="BF227" s="184">
        <f>IF(N227="snížená",J227,0)</f>
        <v>0</v>
      </c>
      <c r="BG227" s="184">
        <f>IF(N227="zákl. přenesená",J227,0)</f>
        <v>0</v>
      </c>
      <c r="BH227" s="184">
        <f>IF(N227="sníž. přenesená",J227,0)</f>
        <v>0</v>
      </c>
      <c r="BI227" s="184">
        <f>IF(N227="nulová",J227,0)</f>
        <v>0</v>
      </c>
      <c r="BJ227" s="17" t="s">
        <v>74</v>
      </c>
      <c r="BK227" s="184">
        <f>ROUND(I227*H227,2)</f>
        <v>0</v>
      </c>
      <c r="BL227" s="17" t="s">
        <v>131</v>
      </c>
      <c r="BM227" s="183" t="s">
        <v>656</v>
      </c>
    </row>
    <row r="228" spans="1:65" s="2" customFormat="1" ht="11.25">
      <c r="A228" s="34"/>
      <c r="B228" s="35"/>
      <c r="C228" s="36"/>
      <c r="D228" s="185" t="s">
        <v>118</v>
      </c>
      <c r="E228" s="36"/>
      <c r="F228" s="186" t="s">
        <v>657</v>
      </c>
      <c r="G228" s="36"/>
      <c r="H228" s="36"/>
      <c r="I228" s="187"/>
      <c r="J228" s="36"/>
      <c r="K228" s="36"/>
      <c r="L228" s="39"/>
      <c r="M228" s="188"/>
      <c r="N228" s="189"/>
      <c r="O228" s="64"/>
      <c r="P228" s="64"/>
      <c r="Q228" s="64"/>
      <c r="R228" s="64"/>
      <c r="S228" s="64"/>
      <c r="T228" s="65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T228" s="17" t="s">
        <v>118</v>
      </c>
      <c r="AU228" s="17" t="s">
        <v>79</v>
      </c>
    </row>
    <row r="229" spans="1:65" s="2" customFormat="1" ht="19.5">
      <c r="A229" s="34"/>
      <c r="B229" s="35"/>
      <c r="C229" s="36"/>
      <c r="D229" s="190" t="s">
        <v>129</v>
      </c>
      <c r="E229" s="36"/>
      <c r="F229" s="191" t="s">
        <v>658</v>
      </c>
      <c r="G229" s="36"/>
      <c r="H229" s="36"/>
      <c r="I229" s="187"/>
      <c r="J229" s="36"/>
      <c r="K229" s="36"/>
      <c r="L229" s="39"/>
      <c r="M229" s="188"/>
      <c r="N229" s="189"/>
      <c r="O229" s="64"/>
      <c r="P229" s="64"/>
      <c r="Q229" s="64"/>
      <c r="R229" s="64"/>
      <c r="S229" s="64"/>
      <c r="T229" s="65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7" t="s">
        <v>129</v>
      </c>
      <c r="AU229" s="17" t="s">
        <v>79</v>
      </c>
    </row>
    <row r="230" spans="1:65" s="13" customFormat="1" ht="11.25">
      <c r="B230" s="196"/>
      <c r="C230" s="197"/>
      <c r="D230" s="190" t="s">
        <v>183</v>
      </c>
      <c r="E230" s="198" t="s">
        <v>19</v>
      </c>
      <c r="F230" s="199" t="s">
        <v>659</v>
      </c>
      <c r="G230" s="197"/>
      <c r="H230" s="200">
        <v>63.84</v>
      </c>
      <c r="I230" s="201"/>
      <c r="J230" s="197"/>
      <c r="K230" s="197"/>
      <c r="L230" s="202"/>
      <c r="M230" s="203"/>
      <c r="N230" s="204"/>
      <c r="O230" s="204"/>
      <c r="P230" s="204"/>
      <c r="Q230" s="204"/>
      <c r="R230" s="204"/>
      <c r="S230" s="204"/>
      <c r="T230" s="205"/>
      <c r="AT230" s="206" t="s">
        <v>183</v>
      </c>
      <c r="AU230" s="206" t="s">
        <v>79</v>
      </c>
      <c r="AV230" s="13" t="s">
        <v>79</v>
      </c>
      <c r="AW230" s="13" t="s">
        <v>31</v>
      </c>
      <c r="AX230" s="13" t="s">
        <v>74</v>
      </c>
      <c r="AY230" s="206" t="s">
        <v>108</v>
      </c>
    </row>
    <row r="231" spans="1:65" s="2" customFormat="1" ht="21.75" customHeight="1">
      <c r="A231" s="34"/>
      <c r="B231" s="35"/>
      <c r="C231" s="172" t="s">
        <v>446</v>
      </c>
      <c r="D231" s="172" t="s">
        <v>111</v>
      </c>
      <c r="E231" s="173" t="s">
        <v>294</v>
      </c>
      <c r="F231" s="174" t="s">
        <v>295</v>
      </c>
      <c r="G231" s="175" t="s">
        <v>180</v>
      </c>
      <c r="H231" s="176">
        <v>2168.335</v>
      </c>
      <c r="I231" s="177"/>
      <c r="J231" s="178">
        <f>ROUND(I231*H231,2)</f>
        <v>0</v>
      </c>
      <c r="K231" s="174" t="s">
        <v>115</v>
      </c>
      <c r="L231" s="39"/>
      <c r="M231" s="179" t="s">
        <v>19</v>
      </c>
      <c r="N231" s="180" t="s">
        <v>40</v>
      </c>
      <c r="O231" s="64"/>
      <c r="P231" s="181">
        <f>O231*H231</f>
        <v>0</v>
      </c>
      <c r="Q231" s="181">
        <v>0.46</v>
      </c>
      <c r="R231" s="181">
        <f>Q231*H231</f>
        <v>997.43410000000006</v>
      </c>
      <c r="S231" s="181">
        <v>0</v>
      </c>
      <c r="T231" s="182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83" t="s">
        <v>131</v>
      </c>
      <c r="AT231" s="183" t="s">
        <v>111</v>
      </c>
      <c r="AU231" s="183" t="s">
        <v>79</v>
      </c>
      <c r="AY231" s="17" t="s">
        <v>108</v>
      </c>
      <c r="BE231" s="184">
        <f>IF(N231="základní",J231,0)</f>
        <v>0</v>
      </c>
      <c r="BF231" s="184">
        <f>IF(N231="snížená",J231,0)</f>
        <v>0</v>
      </c>
      <c r="BG231" s="184">
        <f>IF(N231="zákl. přenesená",J231,0)</f>
        <v>0</v>
      </c>
      <c r="BH231" s="184">
        <f>IF(N231="sníž. přenesená",J231,0)</f>
        <v>0</v>
      </c>
      <c r="BI231" s="184">
        <f>IF(N231="nulová",J231,0)</f>
        <v>0</v>
      </c>
      <c r="BJ231" s="17" t="s">
        <v>74</v>
      </c>
      <c r="BK231" s="184">
        <f>ROUND(I231*H231,2)</f>
        <v>0</v>
      </c>
      <c r="BL231" s="17" t="s">
        <v>131</v>
      </c>
      <c r="BM231" s="183" t="s">
        <v>660</v>
      </c>
    </row>
    <row r="232" spans="1:65" s="2" customFormat="1" ht="11.25">
      <c r="A232" s="34"/>
      <c r="B232" s="35"/>
      <c r="C232" s="36"/>
      <c r="D232" s="185" t="s">
        <v>118</v>
      </c>
      <c r="E232" s="36"/>
      <c r="F232" s="186" t="s">
        <v>297</v>
      </c>
      <c r="G232" s="36"/>
      <c r="H232" s="36"/>
      <c r="I232" s="187"/>
      <c r="J232" s="36"/>
      <c r="K232" s="36"/>
      <c r="L232" s="39"/>
      <c r="M232" s="188"/>
      <c r="N232" s="189"/>
      <c r="O232" s="64"/>
      <c r="P232" s="64"/>
      <c r="Q232" s="64"/>
      <c r="R232" s="64"/>
      <c r="S232" s="64"/>
      <c r="T232" s="65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7" t="s">
        <v>118</v>
      </c>
      <c r="AU232" s="17" t="s">
        <v>79</v>
      </c>
    </row>
    <row r="233" spans="1:65" s="2" customFormat="1" ht="21.75" customHeight="1">
      <c r="A233" s="34"/>
      <c r="B233" s="35"/>
      <c r="C233" s="172" t="s">
        <v>453</v>
      </c>
      <c r="D233" s="172" t="s">
        <v>111</v>
      </c>
      <c r="E233" s="173" t="s">
        <v>294</v>
      </c>
      <c r="F233" s="174" t="s">
        <v>295</v>
      </c>
      <c r="G233" s="175" t="s">
        <v>180</v>
      </c>
      <c r="H233" s="176">
        <v>4308.7</v>
      </c>
      <c r="I233" s="177"/>
      <c r="J233" s="178">
        <f>ROUND(I233*H233,2)</f>
        <v>0</v>
      </c>
      <c r="K233" s="174" t="s">
        <v>115</v>
      </c>
      <c r="L233" s="39"/>
      <c r="M233" s="179" t="s">
        <v>19</v>
      </c>
      <c r="N233" s="180" t="s">
        <v>40</v>
      </c>
      <c r="O233" s="64"/>
      <c r="P233" s="181">
        <f>O233*H233</f>
        <v>0</v>
      </c>
      <c r="Q233" s="181">
        <v>0.46</v>
      </c>
      <c r="R233" s="181">
        <f>Q233*H233</f>
        <v>1982.002</v>
      </c>
      <c r="S233" s="181">
        <v>0</v>
      </c>
      <c r="T233" s="182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83" t="s">
        <v>131</v>
      </c>
      <c r="AT233" s="183" t="s">
        <v>111</v>
      </c>
      <c r="AU233" s="183" t="s">
        <v>79</v>
      </c>
      <c r="AY233" s="17" t="s">
        <v>108</v>
      </c>
      <c r="BE233" s="184">
        <f>IF(N233="základní",J233,0)</f>
        <v>0</v>
      </c>
      <c r="BF233" s="184">
        <f>IF(N233="snížená",J233,0)</f>
        <v>0</v>
      </c>
      <c r="BG233" s="184">
        <f>IF(N233="zákl. přenesená",J233,0)</f>
        <v>0</v>
      </c>
      <c r="BH233" s="184">
        <f>IF(N233="sníž. přenesená",J233,0)</f>
        <v>0</v>
      </c>
      <c r="BI233" s="184">
        <f>IF(N233="nulová",J233,0)</f>
        <v>0</v>
      </c>
      <c r="BJ233" s="17" t="s">
        <v>74</v>
      </c>
      <c r="BK233" s="184">
        <f>ROUND(I233*H233,2)</f>
        <v>0</v>
      </c>
      <c r="BL233" s="17" t="s">
        <v>131</v>
      </c>
      <c r="BM233" s="183" t="s">
        <v>661</v>
      </c>
    </row>
    <row r="234" spans="1:65" s="2" customFormat="1" ht="11.25">
      <c r="A234" s="34"/>
      <c r="B234" s="35"/>
      <c r="C234" s="36"/>
      <c r="D234" s="185" t="s">
        <v>118</v>
      </c>
      <c r="E234" s="36"/>
      <c r="F234" s="186" t="s">
        <v>297</v>
      </c>
      <c r="G234" s="36"/>
      <c r="H234" s="36"/>
      <c r="I234" s="187"/>
      <c r="J234" s="36"/>
      <c r="K234" s="36"/>
      <c r="L234" s="39"/>
      <c r="M234" s="188"/>
      <c r="N234" s="189"/>
      <c r="O234" s="64"/>
      <c r="P234" s="64"/>
      <c r="Q234" s="64"/>
      <c r="R234" s="64"/>
      <c r="S234" s="64"/>
      <c r="T234" s="65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T234" s="17" t="s">
        <v>118</v>
      </c>
      <c r="AU234" s="17" t="s">
        <v>79</v>
      </c>
    </row>
    <row r="235" spans="1:65" s="2" customFormat="1" ht="19.5">
      <c r="A235" s="34"/>
      <c r="B235" s="35"/>
      <c r="C235" s="36"/>
      <c r="D235" s="190" t="s">
        <v>129</v>
      </c>
      <c r="E235" s="36"/>
      <c r="F235" s="191" t="s">
        <v>300</v>
      </c>
      <c r="G235" s="36"/>
      <c r="H235" s="36"/>
      <c r="I235" s="187"/>
      <c r="J235" s="36"/>
      <c r="K235" s="36"/>
      <c r="L235" s="39"/>
      <c r="M235" s="188"/>
      <c r="N235" s="189"/>
      <c r="O235" s="64"/>
      <c r="P235" s="64"/>
      <c r="Q235" s="64"/>
      <c r="R235" s="64"/>
      <c r="S235" s="64"/>
      <c r="T235" s="65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7" t="s">
        <v>129</v>
      </c>
      <c r="AU235" s="17" t="s">
        <v>79</v>
      </c>
    </row>
    <row r="236" spans="1:65" s="13" customFormat="1" ht="11.25">
      <c r="B236" s="196"/>
      <c r="C236" s="197"/>
      <c r="D236" s="190" t="s">
        <v>183</v>
      </c>
      <c r="E236" s="198" t="s">
        <v>19</v>
      </c>
      <c r="F236" s="199" t="s">
        <v>662</v>
      </c>
      <c r="G236" s="197"/>
      <c r="H236" s="200">
        <v>4308.7</v>
      </c>
      <c r="I236" s="201"/>
      <c r="J236" s="197"/>
      <c r="K236" s="197"/>
      <c r="L236" s="202"/>
      <c r="M236" s="203"/>
      <c r="N236" s="204"/>
      <c r="O236" s="204"/>
      <c r="P236" s="204"/>
      <c r="Q236" s="204"/>
      <c r="R236" s="204"/>
      <c r="S236" s="204"/>
      <c r="T236" s="205"/>
      <c r="AT236" s="206" t="s">
        <v>183</v>
      </c>
      <c r="AU236" s="206" t="s">
        <v>79</v>
      </c>
      <c r="AV236" s="13" t="s">
        <v>79</v>
      </c>
      <c r="AW236" s="13" t="s">
        <v>31</v>
      </c>
      <c r="AX236" s="13" t="s">
        <v>74</v>
      </c>
      <c r="AY236" s="206" t="s">
        <v>108</v>
      </c>
    </row>
    <row r="237" spans="1:65" s="2" customFormat="1" ht="21.75" customHeight="1">
      <c r="A237" s="34"/>
      <c r="B237" s="35"/>
      <c r="C237" s="172" t="s">
        <v>460</v>
      </c>
      <c r="D237" s="172" t="s">
        <v>111</v>
      </c>
      <c r="E237" s="173" t="s">
        <v>294</v>
      </c>
      <c r="F237" s="174" t="s">
        <v>295</v>
      </c>
      <c r="G237" s="175" t="s">
        <v>180</v>
      </c>
      <c r="H237" s="176">
        <v>2154.35</v>
      </c>
      <c r="I237" s="177"/>
      <c r="J237" s="178">
        <f>ROUND(I237*H237,2)</f>
        <v>0</v>
      </c>
      <c r="K237" s="174" t="s">
        <v>115</v>
      </c>
      <c r="L237" s="39"/>
      <c r="M237" s="179" t="s">
        <v>19</v>
      </c>
      <c r="N237" s="180" t="s">
        <v>40</v>
      </c>
      <c r="O237" s="64"/>
      <c r="P237" s="181">
        <f>O237*H237</f>
        <v>0</v>
      </c>
      <c r="Q237" s="181">
        <v>0.46</v>
      </c>
      <c r="R237" s="181">
        <f>Q237*H237</f>
        <v>991.00099999999998</v>
      </c>
      <c r="S237" s="181">
        <v>0</v>
      </c>
      <c r="T237" s="182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83" t="s">
        <v>131</v>
      </c>
      <c r="AT237" s="183" t="s">
        <v>111</v>
      </c>
      <c r="AU237" s="183" t="s">
        <v>79</v>
      </c>
      <c r="AY237" s="17" t="s">
        <v>108</v>
      </c>
      <c r="BE237" s="184">
        <f>IF(N237="základní",J237,0)</f>
        <v>0</v>
      </c>
      <c r="BF237" s="184">
        <f>IF(N237="snížená",J237,0)</f>
        <v>0</v>
      </c>
      <c r="BG237" s="184">
        <f>IF(N237="zákl. přenesená",J237,0)</f>
        <v>0</v>
      </c>
      <c r="BH237" s="184">
        <f>IF(N237="sníž. přenesená",J237,0)</f>
        <v>0</v>
      </c>
      <c r="BI237" s="184">
        <f>IF(N237="nulová",J237,0)</f>
        <v>0</v>
      </c>
      <c r="BJ237" s="17" t="s">
        <v>74</v>
      </c>
      <c r="BK237" s="184">
        <f>ROUND(I237*H237,2)</f>
        <v>0</v>
      </c>
      <c r="BL237" s="17" t="s">
        <v>131</v>
      </c>
      <c r="BM237" s="183" t="s">
        <v>663</v>
      </c>
    </row>
    <row r="238" spans="1:65" s="2" customFormat="1" ht="11.25">
      <c r="A238" s="34"/>
      <c r="B238" s="35"/>
      <c r="C238" s="36"/>
      <c r="D238" s="185" t="s">
        <v>118</v>
      </c>
      <c r="E238" s="36"/>
      <c r="F238" s="186" t="s">
        <v>297</v>
      </c>
      <c r="G238" s="36"/>
      <c r="H238" s="36"/>
      <c r="I238" s="187"/>
      <c r="J238" s="36"/>
      <c r="K238" s="36"/>
      <c r="L238" s="39"/>
      <c r="M238" s="188"/>
      <c r="N238" s="189"/>
      <c r="O238" s="64"/>
      <c r="P238" s="64"/>
      <c r="Q238" s="64"/>
      <c r="R238" s="64"/>
      <c r="S238" s="64"/>
      <c r="T238" s="65"/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T238" s="17" t="s">
        <v>118</v>
      </c>
      <c r="AU238" s="17" t="s">
        <v>79</v>
      </c>
    </row>
    <row r="239" spans="1:65" s="2" customFormat="1" ht="19.5">
      <c r="A239" s="34"/>
      <c r="B239" s="35"/>
      <c r="C239" s="36"/>
      <c r="D239" s="190" t="s">
        <v>129</v>
      </c>
      <c r="E239" s="36"/>
      <c r="F239" s="191" t="s">
        <v>304</v>
      </c>
      <c r="G239" s="36"/>
      <c r="H239" s="36"/>
      <c r="I239" s="187"/>
      <c r="J239" s="36"/>
      <c r="K239" s="36"/>
      <c r="L239" s="39"/>
      <c r="M239" s="188"/>
      <c r="N239" s="189"/>
      <c r="O239" s="64"/>
      <c r="P239" s="64"/>
      <c r="Q239" s="64"/>
      <c r="R239" s="64"/>
      <c r="S239" s="64"/>
      <c r="T239" s="65"/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T239" s="17" t="s">
        <v>129</v>
      </c>
      <c r="AU239" s="17" t="s">
        <v>79</v>
      </c>
    </row>
    <row r="240" spans="1:65" s="13" customFormat="1" ht="11.25">
      <c r="B240" s="196"/>
      <c r="C240" s="197"/>
      <c r="D240" s="190" t="s">
        <v>183</v>
      </c>
      <c r="E240" s="198" t="s">
        <v>19</v>
      </c>
      <c r="F240" s="199" t="s">
        <v>664</v>
      </c>
      <c r="G240" s="197"/>
      <c r="H240" s="200">
        <v>2154.35</v>
      </c>
      <c r="I240" s="201"/>
      <c r="J240" s="197"/>
      <c r="K240" s="197"/>
      <c r="L240" s="202"/>
      <c r="M240" s="203"/>
      <c r="N240" s="204"/>
      <c r="O240" s="204"/>
      <c r="P240" s="204"/>
      <c r="Q240" s="204"/>
      <c r="R240" s="204"/>
      <c r="S240" s="204"/>
      <c r="T240" s="205"/>
      <c r="AT240" s="206" t="s">
        <v>183</v>
      </c>
      <c r="AU240" s="206" t="s">
        <v>79</v>
      </c>
      <c r="AV240" s="13" t="s">
        <v>79</v>
      </c>
      <c r="AW240" s="13" t="s">
        <v>31</v>
      </c>
      <c r="AX240" s="13" t="s">
        <v>74</v>
      </c>
      <c r="AY240" s="206" t="s">
        <v>108</v>
      </c>
    </row>
    <row r="241" spans="1:65" s="2" customFormat="1" ht="21.75" customHeight="1">
      <c r="A241" s="34"/>
      <c r="B241" s="35"/>
      <c r="C241" s="172" t="s">
        <v>467</v>
      </c>
      <c r="D241" s="172" t="s">
        <v>111</v>
      </c>
      <c r="E241" s="173" t="s">
        <v>294</v>
      </c>
      <c r="F241" s="174" t="s">
        <v>295</v>
      </c>
      <c r="G241" s="175" t="s">
        <v>180</v>
      </c>
      <c r="H241" s="176">
        <v>63.84</v>
      </c>
      <c r="I241" s="177"/>
      <c r="J241" s="178">
        <f>ROUND(I241*H241,2)</f>
        <v>0</v>
      </c>
      <c r="K241" s="174" t="s">
        <v>115</v>
      </c>
      <c r="L241" s="39"/>
      <c r="M241" s="179" t="s">
        <v>19</v>
      </c>
      <c r="N241" s="180" t="s">
        <v>40</v>
      </c>
      <c r="O241" s="64"/>
      <c r="P241" s="181">
        <f>O241*H241</f>
        <v>0</v>
      </c>
      <c r="Q241" s="181">
        <v>0.46</v>
      </c>
      <c r="R241" s="181">
        <f>Q241*H241</f>
        <v>29.366400000000002</v>
      </c>
      <c r="S241" s="181">
        <v>0</v>
      </c>
      <c r="T241" s="182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83" t="s">
        <v>131</v>
      </c>
      <c r="AT241" s="183" t="s">
        <v>111</v>
      </c>
      <c r="AU241" s="183" t="s">
        <v>79</v>
      </c>
      <c r="AY241" s="17" t="s">
        <v>108</v>
      </c>
      <c r="BE241" s="184">
        <f>IF(N241="základní",J241,0)</f>
        <v>0</v>
      </c>
      <c r="BF241" s="184">
        <f>IF(N241="snížená",J241,0)</f>
        <v>0</v>
      </c>
      <c r="BG241" s="184">
        <f>IF(N241="zákl. přenesená",J241,0)</f>
        <v>0</v>
      </c>
      <c r="BH241" s="184">
        <f>IF(N241="sníž. přenesená",J241,0)</f>
        <v>0</v>
      </c>
      <c r="BI241" s="184">
        <f>IF(N241="nulová",J241,0)</f>
        <v>0</v>
      </c>
      <c r="BJ241" s="17" t="s">
        <v>74</v>
      </c>
      <c r="BK241" s="184">
        <f>ROUND(I241*H241,2)</f>
        <v>0</v>
      </c>
      <c r="BL241" s="17" t="s">
        <v>131</v>
      </c>
      <c r="BM241" s="183" t="s">
        <v>665</v>
      </c>
    </row>
    <row r="242" spans="1:65" s="2" customFormat="1" ht="11.25">
      <c r="A242" s="34"/>
      <c r="B242" s="35"/>
      <c r="C242" s="36"/>
      <c r="D242" s="185" t="s">
        <v>118</v>
      </c>
      <c r="E242" s="36"/>
      <c r="F242" s="186" t="s">
        <v>297</v>
      </c>
      <c r="G242" s="36"/>
      <c r="H242" s="36"/>
      <c r="I242" s="187"/>
      <c r="J242" s="36"/>
      <c r="K242" s="36"/>
      <c r="L242" s="39"/>
      <c r="M242" s="188"/>
      <c r="N242" s="189"/>
      <c r="O242" s="64"/>
      <c r="P242" s="64"/>
      <c r="Q242" s="64"/>
      <c r="R242" s="64"/>
      <c r="S242" s="64"/>
      <c r="T242" s="65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T242" s="17" t="s">
        <v>118</v>
      </c>
      <c r="AU242" s="17" t="s">
        <v>79</v>
      </c>
    </row>
    <row r="243" spans="1:65" s="2" customFormat="1" ht="19.5">
      <c r="A243" s="34"/>
      <c r="B243" s="35"/>
      <c r="C243" s="36"/>
      <c r="D243" s="190" t="s">
        <v>129</v>
      </c>
      <c r="E243" s="36"/>
      <c r="F243" s="191" t="s">
        <v>666</v>
      </c>
      <c r="G243" s="36"/>
      <c r="H243" s="36"/>
      <c r="I243" s="187"/>
      <c r="J243" s="36"/>
      <c r="K243" s="36"/>
      <c r="L243" s="39"/>
      <c r="M243" s="188"/>
      <c r="N243" s="189"/>
      <c r="O243" s="64"/>
      <c r="P243" s="64"/>
      <c r="Q243" s="64"/>
      <c r="R243" s="64"/>
      <c r="S243" s="64"/>
      <c r="T243" s="65"/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T243" s="17" t="s">
        <v>129</v>
      </c>
      <c r="AU243" s="17" t="s">
        <v>79</v>
      </c>
    </row>
    <row r="244" spans="1:65" s="13" customFormat="1" ht="11.25">
      <c r="B244" s="196"/>
      <c r="C244" s="197"/>
      <c r="D244" s="190" t="s">
        <v>183</v>
      </c>
      <c r="E244" s="198" t="s">
        <v>19</v>
      </c>
      <c r="F244" s="199" t="s">
        <v>659</v>
      </c>
      <c r="G244" s="197"/>
      <c r="H244" s="200">
        <v>63.84</v>
      </c>
      <c r="I244" s="201"/>
      <c r="J244" s="197"/>
      <c r="K244" s="197"/>
      <c r="L244" s="202"/>
      <c r="M244" s="203"/>
      <c r="N244" s="204"/>
      <c r="O244" s="204"/>
      <c r="P244" s="204"/>
      <c r="Q244" s="204"/>
      <c r="R244" s="204"/>
      <c r="S244" s="204"/>
      <c r="T244" s="205"/>
      <c r="AT244" s="206" t="s">
        <v>183</v>
      </c>
      <c r="AU244" s="206" t="s">
        <v>79</v>
      </c>
      <c r="AV244" s="13" t="s">
        <v>79</v>
      </c>
      <c r="AW244" s="13" t="s">
        <v>31</v>
      </c>
      <c r="AX244" s="13" t="s">
        <v>74</v>
      </c>
      <c r="AY244" s="206" t="s">
        <v>108</v>
      </c>
    </row>
    <row r="245" spans="1:65" s="2" customFormat="1" ht="21.75" customHeight="1">
      <c r="A245" s="34"/>
      <c r="B245" s="35"/>
      <c r="C245" s="172" t="s">
        <v>667</v>
      </c>
      <c r="D245" s="172" t="s">
        <v>111</v>
      </c>
      <c r="E245" s="173" t="s">
        <v>306</v>
      </c>
      <c r="F245" s="174" t="s">
        <v>307</v>
      </c>
      <c r="G245" s="175" t="s">
        <v>180</v>
      </c>
      <c r="H245" s="176">
        <v>176.96</v>
      </c>
      <c r="I245" s="177"/>
      <c r="J245" s="178">
        <f>ROUND(I245*H245,2)</f>
        <v>0</v>
      </c>
      <c r="K245" s="174" t="s">
        <v>115</v>
      </c>
      <c r="L245" s="39"/>
      <c r="M245" s="179" t="s">
        <v>19</v>
      </c>
      <c r="N245" s="180" t="s">
        <v>40</v>
      </c>
      <c r="O245" s="64"/>
      <c r="P245" s="181">
        <f>O245*H245</f>
        <v>0</v>
      </c>
      <c r="Q245" s="181">
        <v>0.57499999999999996</v>
      </c>
      <c r="R245" s="181">
        <f>Q245*H245</f>
        <v>101.752</v>
      </c>
      <c r="S245" s="181">
        <v>0</v>
      </c>
      <c r="T245" s="182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83" t="s">
        <v>131</v>
      </c>
      <c r="AT245" s="183" t="s">
        <v>111</v>
      </c>
      <c r="AU245" s="183" t="s">
        <v>79</v>
      </c>
      <c r="AY245" s="17" t="s">
        <v>108</v>
      </c>
      <c r="BE245" s="184">
        <f>IF(N245="základní",J245,0)</f>
        <v>0</v>
      </c>
      <c r="BF245" s="184">
        <f>IF(N245="snížená",J245,0)</f>
        <v>0</v>
      </c>
      <c r="BG245" s="184">
        <f>IF(N245="zákl. přenesená",J245,0)</f>
        <v>0</v>
      </c>
      <c r="BH245" s="184">
        <f>IF(N245="sníž. přenesená",J245,0)</f>
        <v>0</v>
      </c>
      <c r="BI245" s="184">
        <f>IF(N245="nulová",J245,0)</f>
        <v>0</v>
      </c>
      <c r="BJ245" s="17" t="s">
        <v>74</v>
      </c>
      <c r="BK245" s="184">
        <f>ROUND(I245*H245,2)</f>
        <v>0</v>
      </c>
      <c r="BL245" s="17" t="s">
        <v>131</v>
      </c>
      <c r="BM245" s="183" t="s">
        <v>668</v>
      </c>
    </row>
    <row r="246" spans="1:65" s="2" customFormat="1" ht="11.25">
      <c r="A246" s="34"/>
      <c r="B246" s="35"/>
      <c r="C246" s="36"/>
      <c r="D246" s="185" t="s">
        <v>118</v>
      </c>
      <c r="E246" s="36"/>
      <c r="F246" s="186" t="s">
        <v>309</v>
      </c>
      <c r="G246" s="36"/>
      <c r="H246" s="36"/>
      <c r="I246" s="187"/>
      <c r="J246" s="36"/>
      <c r="K246" s="36"/>
      <c r="L246" s="39"/>
      <c r="M246" s="188"/>
      <c r="N246" s="189"/>
      <c r="O246" s="64"/>
      <c r="P246" s="64"/>
      <c r="Q246" s="64"/>
      <c r="R246" s="64"/>
      <c r="S246" s="64"/>
      <c r="T246" s="65"/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T246" s="17" t="s">
        <v>118</v>
      </c>
      <c r="AU246" s="17" t="s">
        <v>79</v>
      </c>
    </row>
    <row r="247" spans="1:65" s="2" customFormat="1" ht="19.5">
      <c r="A247" s="34"/>
      <c r="B247" s="35"/>
      <c r="C247" s="36"/>
      <c r="D247" s="190" t="s">
        <v>129</v>
      </c>
      <c r="E247" s="36"/>
      <c r="F247" s="191" t="s">
        <v>310</v>
      </c>
      <c r="G247" s="36"/>
      <c r="H247" s="36"/>
      <c r="I247" s="187"/>
      <c r="J247" s="36"/>
      <c r="K247" s="36"/>
      <c r="L247" s="39"/>
      <c r="M247" s="188"/>
      <c r="N247" s="189"/>
      <c r="O247" s="64"/>
      <c r="P247" s="64"/>
      <c r="Q247" s="64"/>
      <c r="R247" s="64"/>
      <c r="S247" s="64"/>
      <c r="T247" s="65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T247" s="17" t="s">
        <v>129</v>
      </c>
      <c r="AU247" s="17" t="s">
        <v>79</v>
      </c>
    </row>
    <row r="248" spans="1:65" s="13" customFormat="1" ht="11.25">
      <c r="B248" s="196"/>
      <c r="C248" s="197"/>
      <c r="D248" s="190" t="s">
        <v>183</v>
      </c>
      <c r="E248" s="198" t="s">
        <v>19</v>
      </c>
      <c r="F248" s="199" t="s">
        <v>311</v>
      </c>
      <c r="G248" s="197"/>
      <c r="H248" s="200">
        <v>176.96</v>
      </c>
      <c r="I248" s="201"/>
      <c r="J248" s="197"/>
      <c r="K248" s="197"/>
      <c r="L248" s="202"/>
      <c r="M248" s="203"/>
      <c r="N248" s="204"/>
      <c r="O248" s="204"/>
      <c r="P248" s="204"/>
      <c r="Q248" s="204"/>
      <c r="R248" s="204"/>
      <c r="S248" s="204"/>
      <c r="T248" s="205"/>
      <c r="AT248" s="206" t="s">
        <v>183</v>
      </c>
      <c r="AU248" s="206" t="s">
        <v>79</v>
      </c>
      <c r="AV248" s="13" t="s">
        <v>79</v>
      </c>
      <c r="AW248" s="13" t="s">
        <v>31</v>
      </c>
      <c r="AX248" s="13" t="s">
        <v>74</v>
      </c>
      <c r="AY248" s="206" t="s">
        <v>108</v>
      </c>
    </row>
    <row r="249" spans="1:65" s="2" customFormat="1" ht="24.2" customHeight="1">
      <c r="A249" s="34"/>
      <c r="B249" s="35"/>
      <c r="C249" s="172" t="s">
        <v>669</v>
      </c>
      <c r="D249" s="172" t="s">
        <v>111</v>
      </c>
      <c r="E249" s="173" t="s">
        <v>313</v>
      </c>
      <c r="F249" s="174" t="s">
        <v>314</v>
      </c>
      <c r="G249" s="175" t="s">
        <v>180</v>
      </c>
      <c r="H249" s="176">
        <v>1607.3320000000001</v>
      </c>
      <c r="I249" s="177"/>
      <c r="J249" s="178">
        <f>ROUND(I249*H249,2)</f>
        <v>0</v>
      </c>
      <c r="K249" s="174" t="s">
        <v>115</v>
      </c>
      <c r="L249" s="39"/>
      <c r="M249" s="179" t="s">
        <v>19</v>
      </c>
      <c r="N249" s="180" t="s">
        <v>40</v>
      </c>
      <c r="O249" s="64"/>
      <c r="P249" s="181">
        <f>O249*H249</f>
        <v>0</v>
      </c>
      <c r="Q249" s="181">
        <v>0.18462999999999999</v>
      </c>
      <c r="R249" s="181">
        <f>Q249*H249</f>
        <v>296.76170716000001</v>
      </c>
      <c r="S249" s="181">
        <v>0</v>
      </c>
      <c r="T249" s="182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83" t="s">
        <v>131</v>
      </c>
      <c r="AT249" s="183" t="s">
        <v>111</v>
      </c>
      <c r="AU249" s="183" t="s">
        <v>79</v>
      </c>
      <c r="AY249" s="17" t="s">
        <v>108</v>
      </c>
      <c r="BE249" s="184">
        <f>IF(N249="základní",J249,0)</f>
        <v>0</v>
      </c>
      <c r="BF249" s="184">
        <f>IF(N249="snížená",J249,0)</f>
        <v>0</v>
      </c>
      <c r="BG249" s="184">
        <f>IF(N249="zákl. přenesená",J249,0)</f>
        <v>0</v>
      </c>
      <c r="BH249" s="184">
        <f>IF(N249="sníž. přenesená",J249,0)</f>
        <v>0</v>
      </c>
      <c r="BI249" s="184">
        <f>IF(N249="nulová",J249,0)</f>
        <v>0</v>
      </c>
      <c r="BJ249" s="17" t="s">
        <v>74</v>
      </c>
      <c r="BK249" s="184">
        <f>ROUND(I249*H249,2)</f>
        <v>0</v>
      </c>
      <c r="BL249" s="17" t="s">
        <v>131</v>
      </c>
      <c r="BM249" s="183" t="s">
        <v>670</v>
      </c>
    </row>
    <row r="250" spans="1:65" s="2" customFormat="1" ht="11.25">
      <c r="A250" s="34"/>
      <c r="B250" s="35"/>
      <c r="C250" s="36"/>
      <c r="D250" s="185" t="s">
        <v>118</v>
      </c>
      <c r="E250" s="36"/>
      <c r="F250" s="186" t="s">
        <v>316</v>
      </c>
      <c r="G250" s="36"/>
      <c r="H250" s="36"/>
      <c r="I250" s="187"/>
      <c r="J250" s="36"/>
      <c r="K250" s="36"/>
      <c r="L250" s="39"/>
      <c r="M250" s="188"/>
      <c r="N250" s="189"/>
      <c r="O250" s="64"/>
      <c r="P250" s="64"/>
      <c r="Q250" s="64"/>
      <c r="R250" s="64"/>
      <c r="S250" s="64"/>
      <c r="T250" s="65"/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T250" s="17" t="s">
        <v>118</v>
      </c>
      <c r="AU250" s="17" t="s">
        <v>79</v>
      </c>
    </row>
    <row r="251" spans="1:65" s="2" customFormat="1" ht="21.75" customHeight="1">
      <c r="A251" s="34"/>
      <c r="B251" s="35"/>
      <c r="C251" s="172" t="s">
        <v>671</v>
      </c>
      <c r="D251" s="172" t="s">
        <v>111</v>
      </c>
      <c r="E251" s="173" t="s">
        <v>318</v>
      </c>
      <c r="F251" s="174" t="s">
        <v>319</v>
      </c>
      <c r="G251" s="175" t="s">
        <v>180</v>
      </c>
      <c r="H251" s="176">
        <v>371.5</v>
      </c>
      <c r="I251" s="177"/>
      <c r="J251" s="178">
        <f>ROUND(I251*H251,2)</f>
        <v>0</v>
      </c>
      <c r="K251" s="174" t="s">
        <v>115</v>
      </c>
      <c r="L251" s="39"/>
      <c r="M251" s="179" t="s">
        <v>19</v>
      </c>
      <c r="N251" s="180" t="s">
        <v>40</v>
      </c>
      <c r="O251" s="64"/>
      <c r="P251" s="181">
        <f>O251*H251</f>
        <v>0</v>
      </c>
      <c r="Q251" s="181">
        <v>0.23</v>
      </c>
      <c r="R251" s="181">
        <f>Q251*H251</f>
        <v>85.445000000000007</v>
      </c>
      <c r="S251" s="181">
        <v>0</v>
      </c>
      <c r="T251" s="182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83" t="s">
        <v>131</v>
      </c>
      <c r="AT251" s="183" t="s">
        <v>111</v>
      </c>
      <c r="AU251" s="183" t="s">
        <v>79</v>
      </c>
      <c r="AY251" s="17" t="s">
        <v>108</v>
      </c>
      <c r="BE251" s="184">
        <f>IF(N251="základní",J251,0)</f>
        <v>0</v>
      </c>
      <c r="BF251" s="184">
        <f>IF(N251="snížená",J251,0)</f>
        <v>0</v>
      </c>
      <c r="BG251" s="184">
        <f>IF(N251="zákl. přenesená",J251,0)</f>
        <v>0</v>
      </c>
      <c r="BH251" s="184">
        <f>IF(N251="sníž. přenesená",J251,0)</f>
        <v>0</v>
      </c>
      <c r="BI251" s="184">
        <f>IF(N251="nulová",J251,0)</f>
        <v>0</v>
      </c>
      <c r="BJ251" s="17" t="s">
        <v>74</v>
      </c>
      <c r="BK251" s="184">
        <f>ROUND(I251*H251,2)</f>
        <v>0</v>
      </c>
      <c r="BL251" s="17" t="s">
        <v>131</v>
      </c>
      <c r="BM251" s="183" t="s">
        <v>672</v>
      </c>
    </row>
    <row r="252" spans="1:65" s="2" customFormat="1" ht="11.25">
      <c r="A252" s="34"/>
      <c r="B252" s="35"/>
      <c r="C252" s="36"/>
      <c r="D252" s="185" t="s">
        <v>118</v>
      </c>
      <c r="E252" s="36"/>
      <c r="F252" s="186" t="s">
        <v>321</v>
      </c>
      <c r="G252" s="36"/>
      <c r="H252" s="36"/>
      <c r="I252" s="187"/>
      <c r="J252" s="36"/>
      <c r="K252" s="36"/>
      <c r="L252" s="39"/>
      <c r="M252" s="188"/>
      <c r="N252" s="189"/>
      <c r="O252" s="64"/>
      <c r="P252" s="64"/>
      <c r="Q252" s="64"/>
      <c r="R252" s="64"/>
      <c r="S252" s="64"/>
      <c r="T252" s="65"/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T252" s="17" t="s">
        <v>118</v>
      </c>
      <c r="AU252" s="17" t="s">
        <v>79</v>
      </c>
    </row>
    <row r="253" spans="1:65" s="2" customFormat="1" ht="24.2" customHeight="1">
      <c r="A253" s="34"/>
      <c r="B253" s="35"/>
      <c r="C253" s="172" t="s">
        <v>673</v>
      </c>
      <c r="D253" s="172" t="s">
        <v>111</v>
      </c>
      <c r="E253" s="173" t="s">
        <v>323</v>
      </c>
      <c r="F253" s="174" t="s">
        <v>324</v>
      </c>
      <c r="G253" s="175" t="s">
        <v>180</v>
      </c>
      <c r="H253" s="176">
        <v>17</v>
      </c>
      <c r="I253" s="177"/>
      <c r="J253" s="178">
        <f>ROUND(I253*H253,2)</f>
        <v>0</v>
      </c>
      <c r="K253" s="174" t="s">
        <v>115</v>
      </c>
      <c r="L253" s="39"/>
      <c r="M253" s="179" t="s">
        <v>19</v>
      </c>
      <c r="N253" s="180" t="s">
        <v>40</v>
      </c>
      <c r="O253" s="64"/>
      <c r="P253" s="181">
        <f>O253*H253</f>
        <v>0</v>
      </c>
      <c r="Q253" s="181">
        <v>0.20745</v>
      </c>
      <c r="R253" s="181">
        <f>Q253*H253</f>
        <v>3.5266500000000001</v>
      </c>
      <c r="S253" s="181">
        <v>0</v>
      </c>
      <c r="T253" s="182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83" t="s">
        <v>131</v>
      </c>
      <c r="AT253" s="183" t="s">
        <v>111</v>
      </c>
      <c r="AU253" s="183" t="s">
        <v>79</v>
      </c>
      <c r="AY253" s="17" t="s">
        <v>108</v>
      </c>
      <c r="BE253" s="184">
        <f>IF(N253="základní",J253,0)</f>
        <v>0</v>
      </c>
      <c r="BF253" s="184">
        <f>IF(N253="snížená",J253,0)</f>
        <v>0</v>
      </c>
      <c r="BG253" s="184">
        <f>IF(N253="zákl. přenesená",J253,0)</f>
        <v>0</v>
      </c>
      <c r="BH253" s="184">
        <f>IF(N253="sníž. přenesená",J253,0)</f>
        <v>0</v>
      </c>
      <c r="BI253" s="184">
        <f>IF(N253="nulová",J253,0)</f>
        <v>0</v>
      </c>
      <c r="BJ253" s="17" t="s">
        <v>74</v>
      </c>
      <c r="BK253" s="184">
        <f>ROUND(I253*H253,2)</f>
        <v>0</v>
      </c>
      <c r="BL253" s="17" t="s">
        <v>131</v>
      </c>
      <c r="BM253" s="183" t="s">
        <v>674</v>
      </c>
    </row>
    <row r="254" spans="1:65" s="2" customFormat="1" ht="11.25">
      <c r="A254" s="34"/>
      <c r="B254" s="35"/>
      <c r="C254" s="36"/>
      <c r="D254" s="185" t="s">
        <v>118</v>
      </c>
      <c r="E254" s="36"/>
      <c r="F254" s="186" t="s">
        <v>326</v>
      </c>
      <c r="G254" s="36"/>
      <c r="H254" s="36"/>
      <c r="I254" s="187"/>
      <c r="J254" s="36"/>
      <c r="K254" s="36"/>
      <c r="L254" s="39"/>
      <c r="M254" s="188"/>
      <c r="N254" s="189"/>
      <c r="O254" s="64"/>
      <c r="P254" s="64"/>
      <c r="Q254" s="64"/>
      <c r="R254" s="64"/>
      <c r="S254" s="64"/>
      <c r="T254" s="65"/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T254" s="17" t="s">
        <v>118</v>
      </c>
      <c r="AU254" s="17" t="s">
        <v>79</v>
      </c>
    </row>
    <row r="255" spans="1:65" s="13" customFormat="1" ht="11.25">
      <c r="B255" s="196"/>
      <c r="C255" s="197"/>
      <c r="D255" s="190" t="s">
        <v>183</v>
      </c>
      <c r="E255" s="198" t="s">
        <v>19</v>
      </c>
      <c r="F255" s="199" t="s">
        <v>327</v>
      </c>
      <c r="G255" s="197"/>
      <c r="H255" s="200">
        <v>17</v>
      </c>
      <c r="I255" s="201"/>
      <c r="J255" s="197"/>
      <c r="K255" s="197"/>
      <c r="L255" s="202"/>
      <c r="M255" s="203"/>
      <c r="N255" s="204"/>
      <c r="O255" s="204"/>
      <c r="P255" s="204"/>
      <c r="Q255" s="204"/>
      <c r="R255" s="204"/>
      <c r="S255" s="204"/>
      <c r="T255" s="205"/>
      <c r="AT255" s="206" t="s">
        <v>183</v>
      </c>
      <c r="AU255" s="206" t="s">
        <v>79</v>
      </c>
      <c r="AV255" s="13" t="s">
        <v>79</v>
      </c>
      <c r="AW255" s="13" t="s">
        <v>31</v>
      </c>
      <c r="AX255" s="13" t="s">
        <v>74</v>
      </c>
      <c r="AY255" s="206" t="s">
        <v>108</v>
      </c>
    </row>
    <row r="256" spans="1:65" s="2" customFormat="1" ht="16.5" customHeight="1">
      <c r="A256" s="34"/>
      <c r="B256" s="35"/>
      <c r="C256" s="172" t="s">
        <v>675</v>
      </c>
      <c r="D256" s="172" t="s">
        <v>111</v>
      </c>
      <c r="E256" s="173" t="s">
        <v>329</v>
      </c>
      <c r="F256" s="174" t="s">
        <v>330</v>
      </c>
      <c r="G256" s="175" t="s">
        <v>180</v>
      </c>
      <c r="H256" s="176">
        <v>1723.944</v>
      </c>
      <c r="I256" s="177"/>
      <c r="J256" s="178">
        <f>ROUND(I256*H256,2)</f>
        <v>0</v>
      </c>
      <c r="K256" s="174" t="s">
        <v>115</v>
      </c>
      <c r="L256" s="39"/>
      <c r="M256" s="179" t="s">
        <v>19</v>
      </c>
      <c r="N256" s="180" t="s">
        <v>40</v>
      </c>
      <c r="O256" s="64"/>
      <c r="P256" s="181">
        <f>O256*H256</f>
        <v>0</v>
      </c>
      <c r="Q256" s="181">
        <v>5.6100000000000004E-3</v>
      </c>
      <c r="R256" s="181">
        <f>Q256*H256</f>
        <v>9.6713258399999997</v>
      </c>
      <c r="S256" s="181">
        <v>0</v>
      </c>
      <c r="T256" s="182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83" t="s">
        <v>131</v>
      </c>
      <c r="AT256" s="183" t="s">
        <v>111</v>
      </c>
      <c r="AU256" s="183" t="s">
        <v>79</v>
      </c>
      <c r="AY256" s="17" t="s">
        <v>108</v>
      </c>
      <c r="BE256" s="184">
        <f>IF(N256="základní",J256,0)</f>
        <v>0</v>
      </c>
      <c r="BF256" s="184">
        <f>IF(N256="snížená",J256,0)</f>
        <v>0</v>
      </c>
      <c r="BG256" s="184">
        <f>IF(N256="zákl. přenesená",J256,0)</f>
        <v>0</v>
      </c>
      <c r="BH256" s="184">
        <f>IF(N256="sníž. přenesená",J256,0)</f>
        <v>0</v>
      </c>
      <c r="BI256" s="184">
        <f>IF(N256="nulová",J256,0)</f>
        <v>0</v>
      </c>
      <c r="BJ256" s="17" t="s">
        <v>74</v>
      </c>
      <c r="BK256" s="184">
        <f>ROUND(I256*H256,2)</f>
        <v>0</v>
      </c>
      <c r="BL256" s="17" t="s">
        <v>131</v>
      </c>
      <c r="BM256" s="183" t="s">
        <v>676</v>
      </c>
    </row>
    <row r="257" spans="1:65" s="2" customFormat="1" ht="11.25">
      <c r="A257" s="34"/>
      <c r="B257" s="35"/>
      <c r="C257" s="36"/>
      <c r="D257" s="185" t="s">
        <v>118</v>
      </c>
      <c r="E257" s="36"/>
      <c r="F257" s="186" t="s">
        <v>332</v>
      </c>
      <c r="G257" s="36"/>
      <c r="H257" s="36"/>
      <c r="I257" s="187"/>
      <c r="J257" s="36"/>
      <c r="K257" s="36"/>
      <c r="L257" s="39"/>
      <c r="M257" s="188"/>
      <c r="N257" s="189"/>
      <c r="O257" s="64"/>
      <c r="P257" s="64"/>
      <c r="Q257" s="64"/>
      <c r="R257" s="64"/>
      <c r="S257" s="64"/>
      <c r="T257" s="65"/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T257" s="17" t="s">
        <v>118</v>
      </c>
      <c r="AU257" s="17" t="s">
        <v>79</v>
      </c>
    </row>
    <row r="258" spans="1:65" s="2" customFormat="1" ht="16.5" customHeight="1">
      <c r="A258" s="34"/>
      <c r="B258" s="35"/>
      <c r="C258" s="172" t="s">
        <v>677</v>
      </c>
      <c r="D258" s="172" t="s">
        <v>111</v>
      </c>
      <c r="E258" s="173" t="s">
        <v>334</v>
      </c>
      <c r="F258" s="174" t="s">
        <v>335</v>
      </c>
      <c r="G258" s="175" t="s">
        <v>180</v>
      </c>
      <c r="H258" s="176">
        <v>1577.2439999999999</v>
      </c>
      <c r="I258" s="177"/>
      <c r="J258" s="178">
        <f>ROUND(I258*H258,2)</f>
        <v>0</v>
      </c>
      <c r="K258" s="174" t="s">
        <v>115</v>
      </c>
      <c r="L258" s="39"/>
      <c r="M258" s="179" t="s">
        <v>19</v>
      </c>
      <c r="N258" s="180" t="s">
        <v>40</v>
      </c>
      <c r="O258" s="64"/>
      <c r="P258" s="181">
        <f>O258*H258</f>
        <v>0</v>
      </c>
      <c r="Q258" s="181">
        <v>3.1E-4</v>
      </c>
      <c r="R258" s="181">
        <f>Q258*H258</f>
        <v>0.48894563999999996</v>
      </c>
      <c r="S258" s="181">
        <v>0</v>
      </c>
      <c r="T258" s="182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83" t="s">
        <v>131</v>
      </c>
      <c r="AT258" s="183" t="s">
        <v>111</v>
      </c>
      <c r="AU258" s="183" t="s">
        <v>79</v>
      </c>
      <c r="AY258" s="17" t="s">
        <v>108</v>
      </c>
      <c r="BE258" s="184">
        <f>IF(N258="základní",J258,0)</f>
        <v>0</v>
      </c>
      <c r="BF258" s="184">
        <f>IF(N258="snížená",J258,0)</f>
        <v>0</v>
      </c>
      <c r="BG258" s="184">
        <f>IF(N258="zákl. přenesená",J258,0)</f>
        <v>0</v>
      </c>
      <c r="BH258" s="184">
        <f>IF(N258="sníž. přenesená",J258,0)</f>
        <v>0</v>
      </c>
      <c r="BI258" s="184">
        <f>IF(N258="nulová",J258,0)</f>
        <v>0</v>
      </c>
      <c r="BJ258" s="17" t="s">
        <v>74</v>
      </c>
      <c r="BK258" s="184">
        <f>ROUND(I258*H258,2)</f>
        <v>0</v>
      </c>
      <c r="BL258" s="17" t="s">
        <v>131</v>
      </c>
      <c r="BM258" s="183" t="s">
        <v>678</v>
      </c>
    </row>
    <row r="259" spans="1:65" s="2" customFormat="1" ht="11.25">
      <c r="A259" s="34"/>
      <c r="B259" s="35"/>
      <c r="C259" s="36"/>
      <c r="D259" s="185" t="s">
        <v>118</v>
      </c>
      <c r="E259" s="36"/>
      <c r="F259" s="186" t="s">
        <v>337</v>
      </c>
      <c r="G259" s="36"/>
      <c r="H259" s="36"/>
      <c r="I259" s="187"/>
      <c r="J259" s="36"/>
      <c r="K259" s="36"/>
      <c r="L259" s="39"/>
      <c r="M259" s="188"/>
      <c r="N259" s="189"/>
      <c r="O259" s="64"/>
      <c r="P259" s="64"/>
      <c r="Q259" s="64"/>
      <c r="R259" s="64"/>
      <c r="S259" s="64"/>
      <c r="T259" s="65"/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T259" s="17" t="s">
        <v>118</v>
      </c>
      <c r="AU259" s="17" t="s">
        <v>79</v>
      </c>
    </row>
    <row r="260" spans="1:65" s="2" customFormat="1" ht="24.2" customHeight="1">
      <c r="A260" s="34"/>
      <c r="B260" s="35"/>
      <c r="C260" s="172" t="s">
        <v>679</v>
      </c>
      <c r="D260" s="172" t="s">
        <v>111</v>
      </c>
      <c r="E260" s="173" t="s">
        <v>340</v>
      </c>
      <c r="F260" s="174" t="s">
        <v>341</v>
      </c>
      <c r="G260" s="175" t="s">
        <v>180</v>
      </c>
      <c r="H260" s="176">
        <v>1516.3330000000001</v>
      </c>
      <c r="I260" s="177"/>
      <c r="J260" s="178">
        <f>ROUND(I260*H260,2)</f>
        <v>0</v>
      </c>
      <c r="K260" s="174" t="s">
        <v>115</v>
      </c>
      <c r="L260" s="39"/>
      <c r="M260" s="179" t="s">
        <v>19</v>
      </c>
      <c r="N260" s="180" t="s">
        <v>40</v>
      </c>
      <c r="O260" s="64"/>
      <c r="P260" s="181">
        <f>O260*H260</f>
        <v>0</v>
      </c>
      <c r="Q260" s="181">
        <v>0.10373</v>
      </c>
      <c r="R260" s="181">
        <f>Q260*H260</f>
        <v>157.28922209000001</v>
      </c>
      <c r="S260" s="181">
        <v>0</v>
      </c>
      <c r="T260" s="182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83" t="s">
        <v>131</v>
      </c>
      <c r="AT260" s="183" t="s">
        <v>111</v>
      </c>
      <c r="AU260" s="183" t="s">
        <v>79</v>
      </c>
      <c r="AY260" s="17" t="s">
        <v>108</v>
      </c>
      <c r="BE260" s="184">
        <f>IF(N260="základní",J260,0)</f>
        <v>0</v>
      </c>
      <c r="BF260" s="184">
        <f>IF(N260="snížená",J260,0)</f>
        <v>0</v>
      </c>
      <c r="BG260" s="184">
        <f>IF(N260="zákl. přenesená",J260,0)</f>
        <v>0</v>
      </c>
      <c r="BH260" s="184">
        <f>IF(N260="sníž. přenesená",J260,0)</f>
        <v>0</v>
      </c>
      <c r="BI260" s="184">
        <f>IF(N260="nulová",J260,0)</f>
        <v>0</v>
      </c>
      <c r="BJ260" s="17" t="s">
        <v>74</v>
      </c>
      <c r="BK260" s="184">
        <f>ROUND(I260*H260,2)</f>
        <v>0</v>
      </c>
      <c r="BL260" s="17" t="s">
        <v>131</v>
      </c>
      <c r="BM260" s="183" t="s">
        <v>680</v>
      </c>
    </row>
    <row r="261" spans="1:65" s="2" customFormat="1" ht="11.25">
      <c r="A261" s="34"/>
      <c r="B261" s="35"/>
      <c r="C261" s="36"/>
      <c r="D261" s="185" t="s">
        <v>118</v>
      </c>
      <c r="E261" s="36"/>
      <c r="F261" s="186" t="s">
        <v>343</v>
      </c>
      <c r="G261" s="36"/>
      <c r="H261" s="36"/>
      <c r="I261" s="187"/>
      <c r="J261" s="36"/>
      <c r="K261" s="36"/>
      <c r="L261" s="39"/>
      <c r="M261" s="188"/>
      <c r="N261" s="189"/>
      <c r="O261" s="64"/>
      <c r="P261" s="64"/>
      <c r="Q261" s="64"/>
      <c r="R261" s="64"/>
      <c r="S261" s="64"/>
      <c r="T261" s="65"/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T261" s="17" t="s">
        <v>118</v>
      </c>
      <c r="AU261" s="17" t="s">
        <v>79</v>
      </c>
    </row>
    <row r="262" spans="1:65" s="12" customFormat="1" ht="22.9" customHeight="1">
      <c r="B262" s="156"/>
      <c r="C262" s="157"/>
      <c r="D262" s="158" t="s">
        <v>68</v>
      </c>
      <c r="E262" s="170" t="s">
        <v>160</v>
      </c>
      <c r="F262" s="170" t="s">
        <v>392</v>
      </c>
      <c r="G262" s="157"/>
      <c r="H262" s="157"/>
      <c r="I262" s="160"/>
      <c r="J262" s="171">
        <f>BK262</f>
        <v>0</v>
      </c>
      <c r="K262" s="157"/>
      <c r="L262" s="162"/>
      <c r="M262" s="163"/>
      <c r="N262" s="164"/>
      <c r="O262" s="164"/>
      <c r="P262" s="165">
        <f>SUM(P263:P279)</f>
        <v>0</v>
      </c>
      <c r="Q262" s="164"/>
      <c r="R262" s="165">
        <f>SUM(R263:R279)</f>
        <v>1.2855500000000002</v>
      </c>
      <c r="S262" s="164"/>
      <c r="T262" s="166">
        <f>SUM(T263:T279)</f>
        <v>3.88</v>
      </c>
      <c r="AR262" s="167" t="s">
        <v>74</v>
      </c>
      <c r="AT262" s="168" t="s">
        <v>68</v>
      </c>
      <c r="AU262" s="168" t="s">
        <v>74</v>
      </c>
      <c r="AY262" s="167" t="s">
        <v>108</v>
      </c>
      <c r="BK262" s="169">
        <f>SUM(BK263:BK279)</f>
        <v>0</v>
      </c>
    </row>
    <row r="263" spans="1:65" s="2" customFormat="1" ht="21.75" customHeight="1">
      <c r="A263" s="34"/>
      <c r="B263" s="35"/>
      <c r="C263" s="172" t="s">
        <v>681</v>
      </c>
      <c r="D263" s="172" t="s">
        <v>111</v>
      </c>
      <c r="E263" s="173" t="s">
        <v>394</v>
      </c>
      <c r="F263" s="174" t="s">
        <v>395</v>
      </c>
      <c r="G263" s="175" t="s">
        <v>360</v>
      </c>
      <c r="H263" s="176">
        <v>2</v>
      </c>
      <c r="I263" s="177"/>
      <c r="J263" s="178">
        <f>ROUND(I263*H263,2)</f>
        <v>0</v>
      </c>
      <c r="K263" s="174" t="s">
        <v>115</v>
      </c>
      <c r="L263" s="39"/>
      <c r="M263" s="179" t="s">
        <v>19</v>
      </c>
      <c r="N263" s="180" t="s">
        <v>40</v>
      </c>
      <c r="O263" s="64"/>
      <c r="P263" s="181">
        <f>O263*H263</f>
        <v>0</v>
      </c>
      <c r="Q263" s="181">
        <v>0</v>
      </c>
      <c r="R263" s="181">
        <f>Q263*H263</f>
        <v>0</v>
      </c>
      <c r="S263" s="181">
        <v>0</v>
      </c>
      <c r="T263" s="182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83" t="s">
        <v>131</v>
      </c>
      <c r="AT263" s="183" t="s">
        <v>111</v>
      </c>
      <c r="AU263" s="183" t="s">
        <v>79</v>
      </c>
      <c r="AY263" s="17" t="s">
        <v>108</v>
      </c>
      <c r="BE263" s="184">
        <f>IF(N263="základní",J263,0)</f>
        <v>0</v>
      </c>
      <c r="BF263" s="184">
        <f>IF(N263="snížená",J263,0)</f>
        <v>0</v>
      </c>
      <c r="BG263" s="184">
        <f>IF(N263="zákl. přenesená",J263,0)</f>
        <v>0</v>
      </c>
      <c r="BH263" s="184">
        <f>IF(N263="sníž. přenesená",J263,0)</f>
        <v>0</v>
      </c>
      <c r="BI263" s="184">
        <f>IF(N263="nulová",J263,0)</f>
        <v>0</v>
      </c>
      <c r="BJ263" s="17" t="s">
        <v>74</v>
      </c>
      <c r="BK263" s="184">
        <f>ROUND(I263*H263,2)</f>
        <v>0</v>
      </c>
      <c r="BL263" s="17" t="s">
        <v>131</v>
      </c>
      <c r="BM263" s="183" t="s">
        <v>682</v>
      </c>
    </row>
    <row r="264" spans="1:65" s="2" customFormat="1" ht="11.25">
      <c r="A264" s="34"/>
      <c r="B264" s="35"/>
      <c r="C264" s="36"/>
      <c r="D264" s="185" t="s">
        <v>118</v>
      </c>
      <c r="E264" s="36"/>
      <c r="F264" s="186" t="s">
        <v>397</v>
      </c>
      <c r="G264" s="36"/>
      <c r="H264" s="36"/>
      <c r="I264" s="187"/>
      <c r="J264" s="36"/>
      <c r="K264" s="36"/>
      <c r="L264" s="39"/>
      <c r="M264" s="188"/>
      <c r="N264" s="189"/>
      <c r="O264" s="64"/>
      <c r="P264" s="64"/>
      <c r="Q264" s="64"/>
      <c r="R264" s="64"/>
      <c r="S264" s="64"/>
      <c r="T264" s="65"/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T264" s="17" t="s">
        <v>118</v>
      </c>
      <c r="AU264" s="17" t="s">
        <v>79</v>
      </c>
    </row>
    <row r="265" spans="1:65" s="2" customFormat="1" ht="16.5" customHeight="1">
      <c r="A265" s="34"/>
      <c r="B265" s="35"/>
      <c r="C265" s="207" t="s">
        <v>683</v>
      </c>
      <c r="D265" s="207" t="s">
        <v>238</v>
      </c>
      <c r="E265" s="208" t="s">
        <v>399</v>
      </c>
      <c r="F265" s="209" t="s">
        <v>400</v>
      </c>
      <c r="G265" s="210" t="s">
        <v>360</v>
      </c>
      <c r="H265" s="211">
        <v>2</v>
      </c>
      <c r="I265" s="212"/>
      <c r="J265" s="213">
        <f>ROUND(I265*H265,2)</f>
        <v>0</v>
      </c>
      <c r="K265" s="209" t="s">
        <v>115</v>
      </c>
      <c r="L265" s="214"/>
      <c r="M265" s="215" t="s">
        <v>19</v>
      </c>
      <c r="N265" s="216" t="s">
        <v>40</v>
      </c>
      <c r="O265" s="64"/>
      <c r="P265" s="181">
        <f>O265*H265</f>
        <v>0</v>
      </c>
      <c r="Q265" s="181">
        <v>2.0999999999999999E-3</v>
      </c>
      <c r="R265" s="181">
        <f>Q265*H265</f>
        <v>4.1999999999999997E-3</v>
      </c>
      <c r="S265" s="181">
        <v>0</v>
      </c>
      <c r="T265" s="182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83" t="s">
        <v>152</v>
      </c>
      <c r="AT265" s="183" t="s">
        <v>238</v>
      </c>
      <c r="AU265" s="183" t="s">
        <v>79</v>
      </c>
      <c r="AY265" s="17" t="s">
        <v>108</v>
      </c>
      <c r="BE265" s="184">
        <f>IF(N265="základní",J265,0)</f>
        <v>0</v>
      </c>
      <c r="BF265" s="184">
        <f>IF(N265="snížená",J265,0)</f>
        <v>0</v>
      </c>
      <c r="BG265" s="184">
        <f>IF(N265="zákl. přenesená",J265,0)</f>
        <v>0</v>
      </c>
      <c r="BH265" s="184">
        <f>IF(N265="sníž. přenesená",J265,0)</f>
        <v>0</v>
      </c>
      <c r="BI265" s="184">
        <f>IF(N265="nulová",J265,0)</f>
        <v>0</v>
      </c>
      <c r="BJ265" s="17" t="s">
        <v>74</v>
      </c>
      <c r="BK265" s="184">
        <f>ROUND(I265*H265,2)</f>
        <v>0</v>
      </c>
      <c r="BL265" s="17" t="s">
        <v>131</v>
      </c>
      <c r="BM265" s="183" t="s">
        <v>684</v>
      </c>
    </row>
    <row r="266" spans="1:65" s="2" customFormat="1" ht="24.2" customHeight="1">
      <c r="A266" s="34"/>
      <c r="B266" s="35"/>
      <c r="C266" s="172" t="s">
        <v>685</v>
      </c>
      <c r="D266" s="172" t="s">
        <v>111</v>
      </c>
      <c r="E266" s="173" t="s">
        <v>686</v>
      </c>
      <c r="F266" s="174" t="s">
        <v>687</v>
      </c>
      <c r="G266" s="175" t="s">
        <v>410</v>
      </c>
      <c r="H266" s="176">
        <v>6</v>
      </c>
      <c r="I266" s="177"/>
      <c r="J266" s="178">
        <f>ROUND(I266*H266,2)</f>
        <v>0</v>
      </c>
      <c r="K266" s="174" t="s">
        <v>115</v>
      </c>
      <c r="L266" s="39"/>
      <c r="M266" s="179" t="s">
        <v>19</v>
      </c>
      <c r="N266" s="180" t="s">
        <v>40</v>
      </c>
      <c r="O266" s="64"/>
      <c r="P266" s="181">
        <f>O266*H266</f>
        <v>0</v>
      </c>
      <c r="Q266" s="181">
        <v>0.15540000000000001</v>
      </c>
      <c r="R266" s="181">
        <f>Q266*H266</f>
        <v>0.93240000000000012</v>
      </c>
      <c r="S266" s="181">
        <v>0</v>
      </c>
      <c r="T266" s="182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183" t="s">
        <v>131</v>
      </c>
      <c r="AT266" s="183" t="s">
        <v>111</v>
      </c>
      <c r="AU266" s="183" t="s">
        <v>79</v>
      </c>
      <c r="AY266" s="17" t="s">
        <v>108</v>
      </c>
      <c r="BE266" s="184">
        <f>IF(N266="základní",J266,0)</f>
        <v>0</v>
      </c>
      <c r="BF266" s="184">
        <f>IF(N266="snížená",J266,0)</f>
        <v>0</v>
      </c>
      <c r="BG266" s="184">
        <f>IF(N266="zákl. přenesená",J266,0)</f>
        <v>0</v>
      </c>
      <c r="BH266" s="184">
        <f>IF(N266="sníž. přenesená",J266,0)</f>
        <v>0</v>
      </c>
      <c r="BI266" s="184">
        <f>IF(N266="nulová",J266,0)</f>
        <v>0</v>
      </c>
      <c r="BJ266" s="17" t="s">
        <v>74</v>
      </c>
      <c r="BK266" s="184">
        <f>ROUND(I266*H266,2)</f>
        <v>0</v>
      </c>
      <c r="BL266" s="17" t="s">
        <v>131</v>
      </c>
      <c r="BM266" s="183" t="s">
        <v>688</v>
      </c>
    </row>
    <row r="267" spans="1:65" s="2" customFormat="1" ht="11.25">
      <c r="A267" s="34"/>
      <c r="B267" s="35"/>
      <c r="C267" s="36"/>
      <c r="D267" s="185" t="s">
        <v>118</v>
      </c>
      <c r="E267" s="36"/>
      <c r="F267" s="186" t="s">
        <v>689</v>
      </c>
      <c r="G267" s="36"/>
      <c r="H267" s="36"/>
      <c r="I267" s="187"/>
      <c r="J267" s="36"/>
      <c r="K267" s="36"/>
      <c r="L267" s="39"/>
      <c r="M267" s="188"/>
      <c r="N267" s="189"/>
      <c r="O267" s="64"/>
      <c r="P267" s="64"/>
      <c r="Q267" s="64"/>
      <c r="R267" s="64"/>
      <c r="S267" s="64"/>
      <c r="T267" s="65"/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T267" s="17" t="s">
        <v>118</v>
      </c>
      <c r="AU267" s="17" t="s">
        <v>79</v>
      </c>
    </row>
    <row r="268" spans="1:65" s="2" customFormat="1" ht="19.5">
      <c r="A268" s="34"/>
      <c r="B268" s="35"/>
      <c r="C268" s="36"/>
      <c r="D268" s="190" t="s">
        <v>129</v>
      </c>
      <c r="E268" s="36"/>
      <c r="F268" s="191" t="s">
        <v>690</v>
      </c>
      <c r="G268" s="36"/>
      <c r="H268" s="36"/>
      <c r="I268" s="187"/>
      <c r="J268" s="36"/>
      <c r="K268" s="36"/>
      <c r="L268" s="39"/>
      <c r="M268" s="188"/>
      <c r="N268" s="189"/>
      <c r="O268" s="64"/>
      <c r="P268" s="64"/>
      <c r="Q268" s="64"/>
      <c r="R268" s="64"/>
      <c r="S268" s="64"/>
      <c r="T268" s="65"/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T268" s="17" t="s">
        <v>129</v>
      </c>
      <c r="AU268" s="17" t="s">
        <v>79</v>
      </c>
    </row>
    <row r="269" spans="1:65" s="2" customFormat="1" ht="16.5" customHeight="1">
      <c r="A269" s="34"/>
      <c r="B269" s="35"/>
      <c r="C269" s="207" t="s">
        <v>691</v>
      </c>
      <c r="D269" s="207" t="s">
        <v>238</v>
      </c>
      <c r="E269" s="208" t="s">
        <v>692</v>
      </c>
      <c r="F269" s="209" t="s">
        <v>693</v>
      </c>
      <c r="G269" s="210" t="s">
        <v>410</v>
      </c>
      <c r="H269" s="211">
        <v>6.12</v>
      </c>
      <c r="I269" s="212"/>
      <c r="J269" s="213">
        <f>ROUND(I269*H269,2)</f>
        <v>0</v>
      </c>
      <c r="K269" s="209" t="s">
        <v>115</v>
      </c>
      <c r="L269" s="214"/>
      <c r="M269" s="215" t="s">
        <v>19</v>
      </c>
      <c r="N269" s="216" t="s">
        <v>40</v>
      </c>
      <c r="O269" s="64"/>
      <c r="P269" s="181">
        <f>O269*H269</f>
        <v>0</v>
      </c>
      <c r="Q269" s="181">
        <v>5.5E-2</v>
      </c>
      <c r="R269" s="181">
        <f>Q269*H269</f>
        <v>0.33660000000000001</v>
      </c>
      <c r="S269" s="181">
        <v>0</v>
      </c>
      <c r="T269" s="182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183" t="s">
        <v>152</v>
      </c>
      <c r="AT269" s="183" t="s">
        <v>238</v>
      </c>
      <c r="AU269" s="183" t="s">
        <v>79</v>
      </c>
      <c r="AY269" s="17" t="s">
        <v>108</v>
      </c>
      <c r="BE269" s="184">
        <f>IF(N269="základní",J269,0)</f>
        <v>0</v>
      </c>
      <c r="BF269" s="184">
        <f>IF(N269="snížená",J269,0)</f>
        <v>0</v>
      </c>
      <c r="BG269" s="184">
        <f>IF(N269="zákl. přenesená",J269,0)</f>
        <v>0</v>
      </c>
      <c r="BH269" s="184">
        <f>IF(N269="sníž. přenesená",J269,0)</f>
        <v>0</v>
      </c>
      <c r="BI269" s="184">
        <f>IF(N269="nulová",J269,0)</f>
        <v>0</v>
      </c>
      <c r="BJ269" s="17" t="s">
        <v>74</v>
      </c>
      <c r="BK269" s="184">
        <f>ROUND(I269*H269,2)</f>
        <v>0</v>
      </c>
      <c r="BL269" s="17" t="s">
        <v>131</v>
      </c>
      <c r="BM269" s="183" t="s">
        <v>694</v>
      </c>
    </row>
    <row r="270" spans="1:65" s="13" customFormat="1" ht="11.25">
      <c r="B270" s="196"/>
      <c r="C270" s="197"/>
      <c r="D270" s="190" t="s">
        <v>183</v>
      </c>
      <c r="E270" s="197"/>
      <c r="F270" s="199" t="s">
        <v>695</v>
      </c>
      <c r="G270" s="197"/>
      <c r="H270" s="200">
        <v>6.12</v>
      </c>
      <c r="I270" s="201"/>
      <c r="J270" s="197"/>
      <c r="K270" s="197"/>
      <c r="L270" s="202"/>
      <c r="M270" s="203"/>
      <c r="N270" s="204"/>
      <c r="O270" s="204"/>
      <c r="P270" s="204"/>
      <c r="Q270" s="204"/>
      <c r="R270" s="204"/>
      <c r="S270" s="204"/>
      <c r="T270" s="205"/>
      <c r="AT270" s="206" t="s">
        <v>183</v>
      </c>
      <c r="AU270" s="206" t="s">
        <v>79</v>
      </c>
      <c r="AV270" s="13" t="s">
        <v>79</v>
      </c>
      <c r="AW270" s="13" t="s">
        <v>4</v>
      </c>
      <c r="AX270" s="13" t="s">
        <v>74</v>
      </c>
      <c r="AY270" s="206" t="s">
        <v>108</v>
      </c>
    </row>
    <row r="271" spans="1:65" s="2" customFormat="1" ht="33" customHeight="1">
      <c r="A271" s="34"/>
      <c r="B271" s="35"/>
      <c r="C271" s="172" t="s">
        <v>696</v>
      </c>
      <c r="D271" s="172" t="s">
        <v>111</v>
      </c>
      <c r="E271" s="173" t="s">
        <v>419</v>
      </c>
      <c r="F271" s="174" t="s">
        <v>420</v>
      </c>
      <c r="G271" s="175" t="s">
        <v>410</v>
      </c>
      <c r="H271" s="176">
        <v>17</v>
      </c>
      <c r="I271" s="177"/>
      <c r="J271" s="178">
        <f>ROUND(I271*H271,2)</f>
        <v>0</v>
      </c>
      <c r="K271" s="174" t="s">
        <v>115</v>
      </c>
      <c r="L271" s="39"/>
      <c r="M271" s="179" t="s">
        <v>19</v>
      </c>
      <c r="N271" s="180" t="s">
        <v>40</v>
      </c>
      <c r="O271" s="64"/>
      <c r="P271" s="181">
        <f>O271*H271</f>
        <v>0</v>
      </c>
      <c r="Q271" s="181">
        <v>6.0999999999999997E-4</v>
      </c>
      <c r="R271" s="181">
        <f>Q271*H271</f>
        <v>1.0369999999999999E-2</v>
      </c>
      <c r="S271" s="181">
        <v>0</v>
      </c>
      <c r="T271" s="182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183" t="s">
        <v>131</v>
      </c>
      <c r="AT271" s="183" t="s">
        <v>111</v>
      </c>
      <c r="AU271" s="183" t="s">
        <v>79</v>
      </c>
      <c r="AY271" s="17" t="s">
        <v>108</v>
      </c>
      <c r="BE271" s="184">
        <f>IF(N271="základní",J271,0)</f>
        <v>0</v>
      </c>
      <c r="BF271" s="184">
        <f>IF(N271="snížená",J271,0)</f>
        <v>0</v>
      </c>
      <c r="BG271" s="184">
        <f>IF(N271="zákl. přenesená",J271,0)</f>
        <v>0</v>
      </c>
      <c r="BH271" s="184">
        <f>IF(N271="sníž. přenesená",J271,0)</f>
        <v>0</v>
      </c>
      <c r="BI271" s="184">
        <f>IF(N271="nulová",J271,0)</f>
        <v>0</v>
      </c>
      <c r="BJ271" s="17" t="s">
        <v>74</v>
      </c>
      <c r="BK271" s="184">
        <f>ROUND(I271*H271,2)</f>
        <v>0</v>
      </c>
      <c r="BL271" s="17" t="s">
        <v>131</v>
      </c>
      <c r="BM271" s="183" t="s">
        <v>697</v>
      </c>
    </row>
    <row r="272" spans="1:65" s="2" customFormat="1" ht="11.25">
      <c r="A272" s="34"/>
      <c r="B272" s="35"/>
      <c r="C272" s="36"/>
      <c r="D272" s="185" t="s">
        <v>118</v>
      </c>
      <c r="E272" s="36"/>
      <c r="F272" s="186" t="s">
        <v>422</v>
      </c>
      <c r="G272" s="36"/>
      <c r="H272" s="36"/>
      <c r="I272" s="187"/>
      <c r="J272" s="36"/>
      <c r="K272" s="36"/>
      <c r="L272" s="39"/>
      <c r="M272" s="188"/>
      <c r="N272" s="189"/>
      <c r="O272" s="64"/>
      <c r="P272" s="64"/>
      <c r="Q272" s="64"/>
      <c r="R272" s="64"/>
      <c r="S272" s="64"/>
      <c r="T272" s="65"/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T272" s="17" t="s">
        <v>118</v>
      </c>
      <c r="AU272" s="17" t="s">
        <v>79</v>
      </c>
    </row>
    <row r="273" spans="1:65" s="2" customFormat="1" ht="16.5" customHeight="1">
      <c r="A273" s="34"/>
      <c r="B273" s="35"/>
      <c r="C273" s="172" t="s">
        <v>698</v>
      </c>
      <c r="D273" s="172" t="s">
        <v>111</v>
      </c>
      <c r="E273" s="173" t="s">
        <v>424</v>
      </c>
      <c r="F273" s="174" t="s">
        <v>425</v>
      </c>
      <c r="G273" s="175" t="s">
        <v>410</v>
      </c>
      <c r="H273" s="176">
        <v>17</v>
      </c>
      <c r="I273" s="177"/>
      <c r="J273" s="178">
        <f>ROUND(I273*H273,2)</f>
        <v>0</v>
      </c>
      <c r="K273" s="174" t="s">
        <v>115</v>
      </c>
      <c r="L273" s="39"/>
      <c r="M273" s="179" t="s">
        <v>19</v>
      </c>
      <c r="N273" s="180" t="s">
        <v>40</v>
      </c>
      <c r="O273" s="64"/>
      <c r="P273" s="181">
        <f>O273*H273</f>
        <v>0</v>
      </c>
      <c r="Q273" s="181">
        <v>0</v>
      </c>
      <c r="R273" s="181">
        <f>Q273*H273</f>
        <v>0</v>
      </c>
      <c r="S273" s="181">
        <v>0</v>
      </c>
      <c r="T273" s="182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183" t="s">
        <v>131</v>
      </c>
      <c r="AT273" s="183" t="s">
        <v>111</v>
      </c>
      <c r="AU273" s="183" t="s">
        <v>79</v>
      </c>
      <c r="AY273" s="17" t="s">
        <v>108</v>
      </c>
      <c r="BE273" s="184">
        <f>IF(N273="základní",J273,0)</f>
        <v>0</v>
      </c>
      <c r="BF273" s="184">
        <f>IF(N273="snížená",J273,0)</f>
        <v>0</v>
      </c>
      <c r="BG273" s="184">
        <f>IF(N273="zákl. přenesená",J273,0)</f>
        <v>0</v>
      </c>
      <c r="BH273" s="184">
        <f>IF(N273="sníž. přenesená",J273,0)</f>
        <v>0</v>
      </c>
      <c r="BI273" s="184">
        <f>IF(N273="nulová",J273,0)</f>
        <v>0</v>
      </c>
      <c r="BJ273" s="17" t="s">
        <v>74</v>
      </c>
      <c r="BK273" s="184">
        <f>ROUND(I273*H273,2)</f>
        <v>0</v>
      </c>
      <c r="BL273" s="17" t="s">
        <v>131</v>
      </c>
      <c r="BM273" s="183" t="s">
        <v>699</v>
      </c>
    </row>
    <row r="274" spans="1:65" s="2" customFormat="1" ht="11.25">
      <c r="A274" s="34"/>
      <c r="B274" s="35"/>
      <c r="C274" s="36"/>
      <c r="D274" s="185" t="s">
        <v>118</v>
      </c>
      <c r="E274" s="36"/>
      <c r="F274" s="186" t="s">
        <v>427</v>
      </c>
      <c r="G274" s="36"/>
      <c r="H274" s="36"/>
      <c r="I274" s="187"/>
      <c r="J274" s="36"/>
      <c r="K274" s="36"/>
      <c r="L274" s="39"/>
      <c r="M274" s="188"/>
      <c r="N274" s="189"/>
      <c r="O274" s="64"/>
      <c r="P274" s="64"/>
      <c r="Q274" s="64"/>
      <c r="R274" s="64"/>
      <c r="S274" s="64"/>
      <c r="T274" s="65"/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T274" s="17" t="s">
        <v>118</v>
      </c>
      <c r="AU274" s="17" t="s">
        <v>79</v>
      </c>
    </row>
    <row r="275" spans="1:65" s="2" customFormat="1" ht="44.25" customHeight="1">
      <c r="A275" s="34"/>
      <c r="B275" s="35"/>
      <c r="C275" s="172" t="s">
        <v>700</v>
      </c>
      <c r="D275" s="172" t="s">
        <v>111</v>
      </c>
      <c r="E275" s="173" t="s">
        <v>429</v>
      </c>
      <c r="F275" s="174" t="s">
        <v>430</v>
      </c>
      <c r="G275" s="175" t="s">
        <v>410</v>
      </c>
      <c r="H275" s="176">
        <v>20</v>
      </c>
      <c r="I275" s="177"/>
      <c r="J275" s="178">
        <f>ROUND(I275*H275,2)</f>
        <v>0</v>
      </c>
      <c r="K275" s="174" t="s">
        <v>115</v>
      </c>
      <c r="L275" s="39"/>
      <c r="M275" s="179" t="s">
        <v>19</v>
      </c>
      <c r="N275" s="180" t="s">
        <v>40</v>
      </c>
      <c r="O275" s="64"/>
      <c r="P275" s="181">
        <f>O275*H275</f>
        <v>0</v>
      </c>
      <c r="Q275" s="181">
        <v>0</v>
      </c>
      <c r="R275" s="181">
        <f>Q275*H275</f>
        <v>0</v>
      </c>
      <c r="S275" s="181">
        <v>0.19400000000000001</v>
      </c>
      <c r="T275" s="182">
        <f>S275*H275</f>
        <v>3.88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183" t="s">
        <v>131</v>
      </c>
      <c r="AT275" s="183" t="s">
        <v>111</v>
      </c>
      <c r="AU275" s="183" t="s">
        <v>79</v>
      </c>
      <c r="AY275" s="17" t="s">
        <v>108</v>
      </c>
      <c r="BE275" s="184">
        <f>IF(N275="základní",J275,0)</f>
        <v>0</v>
      </c>
      <c r="BF275" s="184">
        <f>IF(N275="snížená",J275,0)</f>
        <v>0</v>
      </c>
      <c r="BG275" s="184">
        <f>IF(N275="zákl. přenesená",J275,0)</f>
        <v>0</v>
      </c>
      <c r="BH275" s="184">
        <f>IF(N275="sníž. přenesená",J275,0)</f>
        <v>0</v>
      </c>
      <c r="BI275" s="184">
        <f>IF(N275="nulová",J275,0)</f>
        <v>0</v>
      </c>
      <c r="BJ275" s="17" t="s">
        <v>74</v>
      </c>
      <c r="BK275" s="184">
        <f>ROUND(I275*H275,2)</f>
        <v>0</v>
      </c>
      <c r="BL275" s="17" t="s">
        <v>131</v>
      </c>
      <c r="BM275" s="183" t="s">
        <v>701</v>
      </c>
    </row>
    <row r="276" spans="1:65" s="2" customFormat="1" ht="11.25">
      <c r="A276" s="34"/>
      <c r="B276" s="35"/>
      <c r="C276" s="36"/>
      <c r="D276" s="185" t="s">
        <v>118</v>
      </c>
      <c r="E276" s="36"/>
      <c r="F276" s="186" t="s">
        <v>432</v>
      </c>
      <c r="G276" s="36"/>
      <c r="H276" s="36"/>
      <c r="I276" s="187"/>
      <c r="J276" s="36"/>
      <c r="K276" s="36"/>
      <c r="L276" s="39"/>
      <c r="M276" s="188"/>
      <c r="N276" s="189"/>
      <c r="O276" s="64"/>
      <c r="P276" s="64"/>
      <c r="Q276" s="64"/>
      <c r="R276" s="64"/>
      <c r="S276" s="64"/>
      <c r="T276" s="65"/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T276" s="17" t="s">
        <v>118</v>
      </c>
      <c r="AU276" s="17" t="s">
        <v>79</v>
      </c>
    </row>
    <row r="277" spans="1:65" s="2" customFormat="1" ht="16.5" customHeight="1">
      <c r="A277" s="34"/>
      <c r="B277" s="35"/>
      <c r="C277" s="172" t="s">
        <v>702</v>
      </c>
      <c r="D277" s="172" t="s">
        <v>111</v>
      </c>
      <c r="E277" s="173" t="s">
        <v>703</v>
      </c>
      <c r="F277" s="174" t="s">
        <v>704</v>
      </c>
      <c r="G277" s="175" t="s">
        <v>360</v>
      </c>
      <c r="H277" s="176">
        <v>18</v>
      </c>
      <c r="I277" s="177"/>
      <c r="J277" s="178">
        <f>ROUND(I277*H277,2)</f>
        <v>0</v>
      </c>
      <c r="K277" s="174" t="s">
        <v>115</v>
      </c>
      <c r="L277" s="39"/>
      <c r="M277" s="179" t="s">
        <v>19</v>
      </c>
      <c r="N277" s="180" t="s">
        <v>40</v>
      </c>
      <c r="O277" s="64"/>
      <c r="P277" s="181">
        <f>O277*H277</f>
        <v>0</v>
      </c>
      <c r="Q277" s="181">
        <v>1.1E-4</v>
      </c>
      <c r="R277" s="181">
        <f>Q277*H277</f>
        <v>1.98E-3</v>
      </c>
      <c r="S277" s="181">
        <v>0</v>
      </c>
      <c r="T277" s="182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183" t="s">
        <v>131</v>
      </c>
      <c r="AT277" s="183" t="s">
        <v>111</v>
      </c>
      <c r="AU277" s="183" t="s">
        <v>79</v>
      </c>
      <c r="AY277" s="17" t="s">
        <v>108</v>
      </c>
      <c r="BE277" s="184">
        <f>IF(N277="základní",J277,0)</f>
        <v>0</v>
      </c>
      <c r="BF277" s="184">
        <f>IF(N277="snížená",J277,0)</f>
        <v>0</v>
      </c>
      <c r="BG277" s="184">
        <f>IF(N277="zákl. přenesená",J277,0)</f>
        <v>0</v>
      </c>
      <c r="BH277" s="184">
        <f>IF(N277="sníž. přenesená",J277,0)</f>
        <v>0</v>
      </c>
      <c r="BI277" s="184">
        <f>IF(N277="nulová",J277,0)</f>
        <v>0</v>
      </c>
      <c r="BJ277" s="17" t="s">
        <v>74</v>
      </c>
      <c r="BK277" s="184">
        <f>ROUND(I277*H277,2)</f>
        <v>0</v>
      </c>
      <c r="BL277" s="17" t="s">
        <v>131</v>
      </c>
      <c r="BM277" s="183" t="s">
        <v>705</v>
      </c>
    </row>
    <row r="278" spans="1:65" s="2" customFormat="1" ht="11.25">
      <c r="A278" s="34"/>
      <c r="B278" s="35"/>
      <c r="C278" s="36"/>
      <c r="D278" s="185" t="s">
        <v>118</v>
      </c>
      <c r="E278" s="36"/>
      <c r="F278" s="186" t="s">
        <v>706</v>
      </c>
      <c r="G278" s="36"/>
      <c r="H278" s="36"/>
      <c r="I278" s="187"/>
      <c r="J278" s="36"/>
      <c r="K278" s="36"/>
      <c r="L278" s="39"/>
      <c r="M278" s="188"/>
      <c r="N278" s="189"/>
      <c r="O278" s="64"/>
      <c r="P278" s="64"/>
      <c r="Q278" s="64"/>
      <c r="R278" s="64"/>
      <c r="S278" s="64"/>
      <c r="T278" s="65"/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T278" s="17" t="s">
        <v>118</v>
      </c>
      <c r="AU278" s="17" t="s">
        <v>79</v>
      </c>
    </row>
    <row r="279" spans="1:65" s="2" customFormat="1" ht="19.5">
      <c r="A279" s="34"/>
      <c r="B279" s="35"/>
      <c r="C279" s="36"/>
      <c r="D279" s="190" t="s">
        <v>129</v>
      </c>
      <c r="E279" s="36"/>
      <c r="F279" s="191" t="s">
        <v>707</v>
      </c>
      <c r="G279" s="36"/>
      <c r="H279" s="36"/>
      <c r="I279" s="187"/>
      <c r="J279" s="36"/>
      <c r="K279" s="36"/>
      <c r="L279" s="39"/>
      <c r="M279" s="188"/>
      <c r="N279" s="189"/>
      <c r="O279" s="64"/>
      <c r="P279" s="64"/>
      <c r="Q279" s="64"/>
      <c r="R279" s="64"/>
      <c r="S279" s="64"/>
      <c r="T279" s="65"/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T279" s="17" t="s">
        <v>129</v>
      </c>
      <c r="AU279" s="17" t="s">
        <v>79</v>
      </c>
    </row>
    <row r="280" spans="1:65" s="12" customFormat="1" ht="22.9" customHeight="1">
      <c r="B280" s="156"/>
      <c r="C280" s="157"/>
      <c r="D280" s="158" t="s">
        <v>68</v>
      </c>
      <c r="E280" s="170" t="s">
        <v>439</v>
      </c>
      <c r="F280" s="170" t="s">
        <v>440</v>
      </c>
      <c r="G280" s="157"/>
      <c r="H280" s="157"/>
      <c r="I280" s="160"/>
      <c r="J280" s="171">
        <f>BK280</f>
        <v>0</v>
      </c>
      <c r="K280" s="157"/>
      <c r="L280" s="162"/>
      <c r="M280" s="163"/>
      <c r="N280" s="164"/>
      <c r="O280" s="164"/>
      <c r="P280" s="165">
        <f>SUM(P281:P292)</f>
        <v>0</v>
      </c>
      <c r="Q280" s="164"/>
      <c r="R280" s="165">
        <f>SUM(R281:R292)</f>
        <v>0</v>
      </c>
      <c r="S280" s="164"/>
      <c r="T280" s="166">
        <f>SUM(T281:T292)</f>
        <v>0</v>
      </c>
      <c r="AR280" s="167" t="s">
        <v>74</v>
      </c>
      <c r="AT280" s="168" t="s">
        <v>68</v>
      </c>
      <c r="AU280" s="168" t="s">
        <v>74</v>
      </c>
      <c r="AY280" s="167" t="s">
        <v>108</v>
      </c>
      <c r="BK280" s="169">
        <f>SUM(BK281:BK292)</f>
        <v>0</v>
      </c>
    </row>
    <row r="281" spans="1:65" s="2" customFormat="1" ht="24.2" customHeight="1">
      <c r="A281" s="34"/>
      <c r="B281" s="35"/>
      <c r="C281" s="172" t="s">
        <v>708</v>
      </c>
      <c r="D281" s="172" t="s">
        <v>111</v>
      </c>
      <c r="E281" s="173" t="s">
        <v>442</v>
      </c>
      <c r="F281" s="174" t="s">
        <v>443</v>
      </c>
      <c r="G281" s="175" t="s">
        <v>221</v>
      </c>
      <c r="H281" s="176">
        <v>3.74</v>
      </c>
      <c r="I281" s="177"/>
      <c r="J281" s="178">
        <f>ROUND(I281*H281,2)</f>
        <v>0</v>
      </c>
      <c r="K281" s="174" t="s">
        <v>115</v>
      </c>
      <c r="L281" s="39"/>
      <c r="M281" s="179" t="s">
        <v>19</v>
      </c>
      <c r="N281" s="180" t="s">
        <v>40</v>
      </c>
      <c r="O281" s="64"/>
      <c r="P281" s="181">
        <f>O281*H281</f>
        <v>0</v>
      </c>
      <c r="Q281" s="181">
        <v>0</v>
      </c>
      <c r="R281" s="181">
        <f>Q281*H281</f>
        <v>0</v>
      </c>
      <c r="S281" s="181">
        <v>0</v>
      </c>
      <c r="T281" s="182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183" t="s">
        <v>131</v>
      </c>
      <c r="AT281" s="183" t="s">
        <v>111</v>
      </c>
      <c r="AU281" s="183" t="s">
        <v>79</v>
      </c>
      <c r="AY281" s="17" t="s">
        <v>108</v>
      </c>
      <c r="BE281" s="184">
        <f>IF(N281="základní",J281,0)</f>
        <v>0</v>
      </c>
      <c r="BF281" s="184">
        <f>IF(N281="snížená",J281,0)</f>
        <v>0</v>
      </c>
      <c r="BG281" s="184">
        <f>IF(N281="zákl. přenesená",J281,0)</f>
        <v>0</v>
      </c>
      <c r="BH281" s="184">
        <f>IF(N281="sníž. přenesená",J281,0)</f>
        <v>0</v>
      </c>
      <c r="BI281" s="184">
        <f>IF(N281="nulová",J281,0)</f>
        <v>0</v>
      </c>
      <c r="BJ281" s="17" t="s">
        <v>74</v>
      </c>
      <c r="BK281" s="184">
        <f>ROUND(I281*H281,2)</f>
        <v>0</v>
      </c>
      <c r="BL281" s="17" t="s">
        <v>131</v>
      </c>
      <c r="BM281" s="183" t="s">
        <v>709</v>
      </c>
    </row>
    <row r="282" spans="1:65" s="2" customFormat="1" ht="11.25">
      <c r="A282" s="34"/>
      <c r="B282" s="35"/>
      <c r="C282" s="36"/>
      <c r="D282" s="185" t="s">
        <v>118</v>
      </c>
      <c r="E282" s="36"/>
      <c r="F282" s="186" t="s">
        <v>445</v>
      </c>
      <c r="G282" s="36"/>
      <c r="H282" s="36"/>
      <c r="I282" s="187"/>
      <c r="J282" s="36"/>
      <c r="K282" s="36"/>
      <c r="L282" s="39"/>
      <c r="M282" s="188"/>
      <c r="N282" s="189"/>
      <c r="O282" s="64"/>
      <c r="P282" s="64"/>
      <c r="Q282" s="64"/>
      <c r="R282" s="64"/>
      <c r="S282" s="64"/>
      <c r="T282" s="65"/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T282" s="17" t="s">
        <v>118</v>
      </c>
      <c r="AU282" s="17" t="s">
        <v>79</v>
      </c>
    </row>
    <row r="283" spans="1:65" s="2" customFormat="1" ht="24.2" customHeight="1">
      <c r="A283" s="34"/>
      <c r="B283" s="35"/>
      <c r="C283" s="172" t="s">
        <v>710</v>
      </c>
      <c r="D283" s="172" t="s">
        <v>111</v>
      </c>
      <c r="E283" s="173" t="s">
        <v>447</v>
      </c>
      <c r="F283" s="174" t="s">
        <v>448</v>
      </c>
      <c r="G283" s="175" t="s">
        <v>221</v>
      </c>
      <c r="H283" s="176">
        <v>7.62</v>
      </c>
      <c r="I283" s="177"/>
      <c r="J283" s="178">
        <f>ROUND(I283*H283,2)</f>
        <v>0</v>
      </c>
      <c r="K283" s="174" t="s">
        <v>115</v>
      </c>
      <c r="L283" s="39"/>
      <c r="M283" s="179" t="s">
        <v>19</v>
      </c>
      <c r="N283" s="180" t="s">
        <v>40</v>
      </c>
      <c r="O283" s="64"/>
      <c r="P283" s="181">
        <f>O283*H283</f>
        <v>0</v>
      </c>
      <c r="Q283" s="181">
        <v>0</v>
      </c>
      <c r="R283" s="181">
        <f>Q283*H283</f>
        <v>0</v>
      </c>
      <c r="S283" s="181">
        <v>0</v>
      </c>
      <c r="T283" s="182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183" t="s">
        <v>131</v>
      </c>
      <c r="AT283" s="183" t="s">
        <v>111</v>
      </c>
      <c r="AU283" s="183" t="s">
        <v>79</v>
      </c>
      <c r="AY283" s="17" t="s">
        <v>108</v>
      </c>
      <c r="BE283" s="184">
        <f>IF(N283="základní",J283,0)</f>
        <v>0</v>
      </c>
      <c r="BF283" s="184">
        <f>IF(N283="snížená",J283,0)</f>
        <v>0</v>
      </c>
      <c r="BG283" s="184">
        <f>IF(N283="zákl. přenesená",J283,0)</f>
        <v>0</v>
      </c>
      <c r="BH283" s="184">
        <f>IF(N283="sníž. přenesená",J283,0)</f>
        <v>0</v>
      </c>
      <c r="BI283" s="184">
        <f>IF(N283="nulová",J283,0)</f>
        <v>0</v>
      </c>
      <c r="BJ283" s="17" t="s">
        <v>74</v>
      </c>
      <c r="BK283" s="184">
        <f>ROUND(I283*H283,2)</f>
        <v>0</v>
      </c>
      <c r="BL283" s="17" t="s">
        <v>131</v>
      </c>
      <c r="BM283" s="183" t="s">
        <v>711</v>
      </c>
    </row>
    <row r="284" spans="1:65" s="2" customFormat="1" ht="11.25">
      <c r="A284" s="34"/>
      <c r="B284" s="35"/>
      <c r="C284" s="36"/>
      <c r="D284" s="185" t="s">
        <v>118</v>
      </c>
      <c r="E284" s="36"/>
      <c r="F284" s="186" t="s">
        <v>450</v>
      </c>
      <c r="G284" s="36"/>
      <c r="H284" s="36"/>
      <c r="I284" s="187"/>
      <c r="J284" s="36"/>
      <c r="K284" s="36"/>
      <c r="L284" s="39"/>
      <c r="M284" s="188"/>
      <c r="N284" s="189"/>
      <c r="O284" s="64"/>
      <c r="P284" s="64"/>
      <c r="Q284" s="64"/>
      <c r="R284" s="64"/>
      <c r="S284" s="64"/>
      <c r="T284" s="65"/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T284" s="17" t="s">
        <v>118</v>
      </c>
      <c r="AU284" s="17" t="s">
        <v>79</v>
      </c>
    </row>
    <row r="285" spans="1:65" s="2" customFormat="1" ht="19.5">
      <c r="A285" s="34"/>
      <c r="B285" s="35"/>
      <c r="C285" s="36"/>
      <c r="D285" s="190" t="s">
        <v>129</v>
      </c>
      <c r="E285" s="36"/>
      <c r="F285" s="191" t="s">
        <v>451</v>
      </c>
      <c r="G285" s="36"/>
      <c r="H285" s="36"/>
      <c r="I285" s="187"/>
      <c r="J285" s="36"/>
      <c r="K285" s="36"/>
      <c r="L285" s="39"/>
      <c r="M285" s="188"/>
      <c r="N285" s="189"/>
      <c r="O285" s="64"/>
      <c r="P285" s="64"/>
      <c r="Q285" s="64"/>
      <c r="R285" s="64"/>
      <c r="S285" s="64"/>
      <c r="T285" s="65"/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T285" s="17" t="s">
        <v>129</v>
      </c>
      <c r="AU285" s="17" t="s">
        <v>79</v>
      </c>
    </row>
    <row r="286" spans="1:65" s="13" customFormat="1" ht="11.25">
      <c r="B286" s="196"/>
      <c r="C286" s="197"/>
      <c r="D286" s="190" t="s">
        <v>183</v>
      </c>
      <c r="E286" s="198" t="s">
        <v>19</v>
      </c>
      <c r="F286" s="199" t="s">
        <v>712</v>
      </c>
      <c r="G286" s="197"/>
      <c r="H286" s="200">
        <v>7.62</v>
      </c>
      <c r="I286" s="201"/>
      <c r="J286" s="197"/>
      <c r="K286" s="197"/>
      <c r="L286" s="202"/>
      <c r="M286" s="203"/>
      <c r="N286" s="204"/>
      <c r="O286" s="204"/>
      <c r="P286" s="204"/>
      <c r="Q286" s="204"/>
      <c r="R286" s="204"/>
      <c r="S286" s="204"/>
      <c r="T286" s="205"/>
      <c r="AT286" s="206" t="s">
        <v>183</v>
      </c>
      <c r="AU286" s="206" t="s">
        <v>79</v>
      </c>
      <c r="AV286" s="13" t="s">
        <v>79</v>
      </c>
      <c r="AW286" s="13" t="s">
        <v>31</v>
      </c>
      <c r="AX286" s="13" t="s">
        <v>74</v>
      </c>
      <c r="AY286" s="206" t="s">
        <v>108</v>
      </c>
    </row>
    <row r="287" spans="1:65" s="2" customFormat="1" ht="24.2" customHeight="1">
      <c r="A287" s="34"/>
      <c r="B287" s="35"/>
      <c r="C287" s="172" t="s">
        <v>713</v>
      </c>
      <c r="D287" s="172" t="s">
        <v>111</v>
      </c>
      <c r="E287" s="173" t="s">
        <v>454</v>
      </c>
      <c r="F287" s="174" t="s">
        <v>455</v>
      </c>
      <c r="G287" s="175" t="s">
        <v>221</v>
      </c>
      <c r="H287" s="176">
        <v>7.62</v>
      </c>
      <c r="I287" s="177"/>
      <c r="J287" s="178">
        <f>ROUND(I287*H287,2)</f>
        <v>0</v>
      </c>
      <c r="K287" s="174" t="s">
        <v>115</v>
      </c>
      <c r="L287" s="39"/>
      <c r="M287" s="179" t="s">
        <v>19</v>
      </c>
      <c r="N287" s="180" t="s">
        <v>40</v>
      </c>
      <c r="O287" s="64"/>
      <c r="P287" s="181">
        <f>O287*H287</f>
        <v>0</v>
      </c>
      <c r="Q287" s="181">
        <v>0</v>
      </c>
      <c r="R287" s="181">
        <f>Q287*H287</f>
        <v>0</v>
      </c>
      <c r="S287" s="181">
        <v>0</v>
      </c>
      <c r="T287" s="182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183" t="s">
        <v>131</v>
      </c>
      <c r="AT287" s="183" t="s">
        <v>111</v>
      </c>
      <c r="AU287" s="183" t="s">
        <v>79</v>
      </c>
      <c r="AY287" s="17" t="s">
        <v>108</v>
      </c>
      <c r="BE287" s="184">
        <f>IF(N287="základní",J287,0)</f>
        <v>0</v>
      </c>
      <c r="BF287" s="184">
        <f>IF(N287="snížená",J287,0)</f>
        <v>0</v>
      </c>
      <c r="BG287" s="184">
        <f>IF(N287="zákl. přenesená",J287,0)</f>
        <v>0</v>
      </c>
      <c r="BH287" s="184">
        <f>IF(N287="sníž. přenesená",J287,0)</f>
        <v>0</v>
      </c>
      <c r="BI287" s="184">
        <f>IF(N287="nulová",J287,0)</f>
        <v>0</v>
      </c>
      <c r="BJ287" s="17" t="s">
        <v>74</v>
      </c>
      <c r="BK287" s="184">
        <f>ROUND(I287*H287,2)</f>
        <v>0</v>
      </c>
      <c r="BL287" s="17" t="s">
        <v>131</v>
      </c>
      <c r="BM287" s="183" t="s">
        <v>714</v>
      </c>
    </row>
    <row r="288" spans="1:65" s="2" customFormat="1" ht="11.25">
      <c r="A288" s="34"/>
      <c r="B288" s="35"/>
      <c r="C288" s="36"/>
      <c r="D288" s="185" t="s">
        <v>118</v>
      </c>
      <c r="E288" s="36"/>
      <c r="F288" s="186" t="s">
        <v>457</v>
      </c>
      <c r="G288" s="36"/>
      <c r="H288" s="36"/>
      <c r="I288" s="187"/>
      <c r="J288" s="36"/>
      <c r="K288" s="36"/>
      <c r="L288" s="39"/>
      <c r="M288" s="188"/>
      <c r="N288" s="189"/>
      <c r="O288" s="64"/>
      <c r="P288" s="64"/>
      <c r="Q288" s="64"/>
      <c r="R288" s="64"/>
      <c r="S288" s="64"/>
      <c r="T288" s="65"/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T288" s="17" t="s">
        <v>118</v>
      </c>
      <c r="AU288" s="17" t="s">
        <v>79</v>
      </c>
    </row>
    <row r="289" spans="1:65" s="2" customFormat="1" ht="19.5">
      <c r="A289" s="34"/>
      <c r="B289" s="35"/>
      <c r="C289" s="36"/>
      <c r="D289" s="190" t="s">
        <v>129</v>
      </c>
      <c r="E289" s="36"/>
      <c r="F289" s="191" t="s">
        <v>715</v>
      </c>
      <c r="G289" s="36"/>
      <c r="H289" s="36"/>
      <c r="I289" s="187"/>
      <c r="J289" s="36"/>
      <c r="K289" s="36"/>
      <c r="L289" s="39"/>
      <c r="M289" s="188"/>
      <c r="N289" s="189"/>
      <c r="O289" s="64"/>
      <c r="P289" s="64"/>
      <c r="Q289" s="64"/>
      <c r="R289" s="64"/>
      <c r="S289" s="64"/>
      <c r="T289" s="65"/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T289" s="17" t="s">
        <v>129</v>
      </c>
      <c r="AU289" s="17" t="s">
        <v>79</v>
      </c>
    </row>
    <row r="290" spans="1:65" s="13" customFormat="1" ht="11.25">
      <c r="B290" s="196"/>
      <c r="C290" s="197"/>
      <c r="D290" s="190" t="s">
        <v>183</v>
      </c>
      <c r="E290" s="198" t="s">
        <v>19</v>
      </c>
      <c r="F290" s="199" t="s">
        <v>712</v>
      </c>
      <c r="G290" s="197"/>
      <c r="H290" s="200">
        <v>7.62</v>
      </c>
      <c r="I290" s="201"/>
      <c r="J290" s="197"/>
      <c r="K290" s="197"/>
      <c r="L290" s="202"/>
      <c r="M290" s="203"/>
      <c r="N290" s="204"/>
      <c r="O290" s="204"/>
      <c r="P290" s="204"/>
      <c r="Q290" s="204"/>
      <c r="R290" s="204"/>
      <c r="S290" s="204"/>
      <c r="T290" s="205"/>
      <c r="AT290" s="206" t="s">
        <v>183</v>
      </c>
      <c r="AU290" s="206" t="s">
        <v>79</v>
      </c>
      <c r="AV290" s="13" t="s">
        <v>79</v>
      </c>
      <c r="AW290" s="13" t="s">
        <v>31</v>
      </c>
      <c r="AX290" s="13" t="s">
        <v>74</v>
      </c>
      <c r="AY290" s="206" t="s">
        <v>108</v>
      </c>
    </row>
    <row r="291" spans="1:65" s="2" customFormat="1" ht="24.2" customHeight="1">
      <c r="A291" s="34"/>
      <c r="B291" s="35"/>
      <c r="C291" s="172" t="s">
        <v>716</v>
      </c>
      <c r="D291" s="172" t="s">
        <v>111</v>
      </c>
      <c r="E291" s="173" t="s">
        <v>461</v>
      </c>
      <c r="F291" s="174" t="s">
        <v>220</v>
      </c>
      <c r="G291" s="175" t="s">
        <v>221</v>
      </c>
      <c r="H291" s="176">
        <v>3.88</v>
      </c>
      <c r="I291" s="177"/>
      <c r="J291" s="178">
        <f>ROUND(I291*H291,2)</f>
        <v>0</v>
      </c>
      <c r="K291" s="174" t="s">
        <v>115</v>
      </c>
      <c r="L291" s="39"/>
      <c r="M291" s="179" t="s">
        <v>19</v>
      </c>
      <c r="N291" s="180" t="s">
        <v>40</v>
      </c>
      <c r="O291" s="64"/>
      <c r="P291" s="181">
        <f>O291*H291</f>
        <v>0</v>
      </c>
      <c r="Q291" s="181">
        <v>0</v>
      </c>
      <c r="R291" s="181">
        <f>Q291*H291</f>
        <v>0</v>
      </c>
      <c r="S291" s="181">
        <v>0</v>
      </c>
      <c r="T291" s="182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183" t="s">
        <v>131</v>
      </c>
      <c r="AT291" s="183" t="s">
        <v>111</v>
      </c>
      <c r="AU291" s="183" t="s">
        <v>79</v>
      </c>
      <c r="AY291" s="17" t="s">
        <v>108</v>
      </c>
      <c r="BE291" s="184">
        <f>IF(N291="základní",J291,0)</f>
        <v>0</v>
      </c>
      <c r="BF291" s="184">
        <f>IF(N291="snížená",J291,0)</f>
        <v>0</v>
      </c>
      <c r="BG291" s="184">
        <f>IF(N291="zákl. přenesená",J291,0)</f>
        <v>0</v>
      </c>
      <c r="BH291" s="184">
        <f>IF(N291="sníž. přenesená",J291,0)</f>
        <v>0</v>
      </c>
      <c r="BI291" s="184">
        <f>IF(N291="nulová",J291,0)</f>
        <v>0</v>
      </c>
      <c r="BJ291" s="17" t="s">
        <v>74</v>
      </c>
      <c r="BK291" s="184">
        <f>ROUND(I291*H291,2)</f>
        <v>0</v>
      </c>
      <c r="BL291" s="17" t="s">
        <v>131</v>
      </c>
      <c r="BM291" s="183" t="s">
        <v>717</v>
      </c>
    </row>
    <row r="292" spans="1:65" s="2" customFormat="1" ht="11.25">
      <c r="A292" s="34"/>
      <c r="B292" s="35"/>
      <c r="C292" s="36"/>
      <c r="D292" s="185" t="s">
        <v>118</v>
      </c>
      <c r="E292" s="36"/>
      <c r="F292" s="186" t="s">
        <v>463</v>
      </c>
      <c r="G292" s="36"/>
      <c r="H292" s="36"/>
      <c r="I292" s="187"/>
      <c r="J292" s="36"/>
      <c r="K292" s="36"/>
      <c r="L292" s="39"/>
      <c r="M292" s="188"/>
      <c r="N292" s="189"/>
      <c r="O292" s="64"/>
      <c r="P292" s="64"/>
      <c r="Q292" s="64"/>
      <c r="R292" s="64"/>
      <c r="S292" s="64"/>
      <c r="T292" s="65"/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T292" s="17" t="s">
        <v>118</v>
      </c>
      <c r="AU292" s="17" t="s">
        <v>79</v>
      </c>
    </row>
    <row r="293" spans="1:65" s="12" customFormat="1" ht="22.9" customHeight="1">
      <c r="B293" s="156"/>
      <c r="C293" s="157"/>
      <c r="D293" s="158" t="s">
        <v>68</v>
      </c>
      <c r="E293" s="170" t="s">
        <v>465</v>
      </c>
      <c r="F293" s="170" t="s">
        <v>466</v>
      </c>
      <c r="G293" s="157"/>
      <c r="H293" s="157"/>
      <c r="I293" s="160"/>
      <c r="J293" s="171">
        <f>BK293</f>
        <v>0</v>
      </c>
      <c r="K293" s="157"/>
      <c r="L293" s="162"/>
      <c r="M293" s="163"/>
      <c r="N293" s="164"/>
      <c r="O293" s="164"/>
      <c r="P293" s="165">
        <f>SUM(P294:P295)</f>
        <v>0</v>
      </c>
      <c r="Q293" s="164"/>
      <c r="R293" s="165">
        <f>SUM(R294:R295)</f>
        <v>0</v>
      </c>
      <c r="S293" s="164"/>
      <c r="T293" s="166">
        <f>SUM(T294:T295)</f>
        <v>0</v>
      </c>
      <c r="AR293" s="167" t="s">
        <v>74</v>
      </c>
      <c r="AT293" s="168" t="s">
        <v>68</v>
      </c>
      <c r="AU293" s="168" t="s">
        <v>74</v>
      </c>
      <c r="AY293" s="167" t="s">
        <v>108</v>
      </c>
      <c r="BK293" s="169">
        <f>SUM(BK294:BK295)</f>
        <v>0</v>
      </c>
    </row>
    <row r="294" spans="1:65" s="2" customFormat="1" ht="24.2" customHeight="1">
      <c r="A294" s="34"/>
      <c r="B294" s="35"/>
      <c r="C294" s="172" t="s">
        <v>718</v>
      </c>
      <c r="D294" s="172" t="s">
        <v>111</v>
      </c>
      <c r="E294" s="173" t="s">
        <v>468</v>
      </c>
      <c r="F294" s="174" t="s">
        <v>469</v>
      </c>
      <c r="G294" s="175" t="s">
        <v>221</v>
      </c>
      <c r="H294" s="176">
        <v>5679.35</v>
      </c>
      <c r="I294" s="177"/>
      <c r="J294" s="178">
        <f>ROUND(I294*H294,2)</f>
        <v>0</v>
      </c>
      <c r="K294" s="174" t="s">
        <v>115</v>
      </c>
      <c r="L294" s="39"/>
      <c r="M294" s="179" t="s">
        <v>19</v>
      </c>
      <c r="N294" s="180" t="s">
        <v>40</v>
      </c>
      <c r="O294" s="64"/>
      <c r="P294" s="181">
        <f>O294*H294</f>
        <v>0</v>
      </c>
      <c r="Q294" s="181">
        <v>0</v>
      </c>
      <c r="R294" s="181">
        <f>Q294*H294</f>
        <v>0</v>
      </c>
      <c r="S294" s="181">
        <v>0</v>
      </c>
      <c r="T294" s="182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183" t="s">
        <v>131</v>
      </c>
      <c r="AT294" s="183" t="s">
        <v>111</v>
      </c>
      <c r="AU294" s="183" t="s">
        <v>79</v>
      </c>
      <c r="AY294" s="17" t="s">
        <v>108</v>
      </c>
      <c r="BE294" s="184">
        <f>IF(N294="základní",J294,0)</f>
        <v>0</v>
      </c>
      <c r="BF294" s="184">
        <f>IF(N294="snížená",J294,0)</f>
        <v>0</v>
      </c>
      <c r="BG294" s="184">
        <f>IF(N294="zákl. přenesená",J294,0)</f>
        <v>0</v>
      </c>
      <c r="BH294" s="184">
        <f>IF(N294="sníž. přenesená",J294,0)</f>
        <v>0</v>
      </c>
      <c r="BI294" s="184">
        <f>IF(N294="nulová",J294,0)</f>
        <v>0</v>
      </c>
      <c r="BJ294" s="17" t="s">
        <v>74</v>
      </c>
      <c r="BK294" s="184">
        <f>ROUND(I294*H294,2)</f>
        <v>0</v>
      </c>
      <c r="BL294" s="17" t="s">
        <v>131</v>
      </c>
      <c r="BM294" s="183" t="s">
        <v>719</v>
      </c>
    </row>
    <row r="295" spans="1:65" s="2" customFormat="1" ht="11.25">
      <c r="A295" s="34"/>
      <c r="B295" s="35"/>
      <c r="C295" s="36"/>
      <c r="D295" s="185" t="s">
        <v>118</v>
      </c>
      <c r="E295" s="36"/>
      <c r="F295" s="186" t="s">
        <v>471</v>
      </c>
      <c r="G295" s="36"/>
      <c r="H295" s="36"/>
      <c r="I295" s="187"/>
      <c r="J295" s="36"/>
      <c r="K295" s="36"/>
      <c r="L295" s="39"/>
      <c r="M295" s="188"/>
      <c r="N295" s="189"/>
      <c r="O295" s="64"/>
      <c r="P295" s="64"/>
      <c r="Q295" s="64"/>
      <c r="R295" s="64"/>
      <c r="S295" s="64"/>
      <c r="T295" s="65"/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T295" s="17" t="s">
        <v>118</v>
      </c>
      <c r="AU295" s="17" t="s">
        <v>79</v>
      </c>
    </row>
    <row r="296" spans="1:65" s="12" customFormat="1" ht="25.9" customHeight="1">
      <c r="B296" s="156"/>
      <c r="C296" s="157"/>
      <c r="D296" s="158" t="s">
        <v>68</v>
      </c>
      <c r="E296" s="159" t="s">
        <v>720</v>
      </c>
      <c r="F296" s="159" t="s">
        <v>721</v>
      </c>
      <c r="G296" s="157"/>
      <c r="H296" s="157"/>
      <c r="I296" s="160"/>
      <c r="J296" s="161">
        <f>BK296</f>
        <v>0</v>
      </c>
      <c r="K296" s="157"/>
      <c r="L296" s="162"/>
      <c r="M296" s="163"/>
      <c r="N296" s="164"/>
      <c r="O296" s="164"/>
      <c r="P296" s="165">
        <f>P297+P313</f>
        <v>0</v>
      </c>
      <c r="Q296" s="164"/>
      <c r="R296" s="165">
        <f>R297+R313</f>
        <v>0.83404400000000001</v>
      </c>
      <c r="S296" s="164"/>
      <c r="T296" s="166">
        <f>T297+T313</f>
        <v>0</v>
      </c>
      <c r="AR296" s="167" t="s">
        <v>79</v>
      </c>
      <c r="AT296" s="168" t="s">
        <v>68</v>
      </c>
      <c r="AU296" s="168" t="s">
        <v>69</v>
      </c>
      <c r="AY296" s="167" t="s">
        <v>108</v>
      </c>
      <c r="BK296" s="169">
        <f>BK297+BK313</f>
        <v>0</v>
      </c>
    </row>
    <row r="297" spans="1:65" s="12" customFormat="1" ht="22.9" customHeight="1">
      <c r="B297" s="156"/>
      <c r="C297" s="157"/>
      <c r="D297" s="158" t="s">
        <v>68</v>
      </c>
      <c r="E297" s="170" t="s">
        <v>722</v>
      </c>
      <c r="F297" s="170" t="s">
        <v>723</v>
      </c>
      <c r="G297" s="157"/>
      <c r="H297" s="157"/>
      <c r="I297" s="160"/>
      <c r="J297" s="171">
        <f>BK297</f>
        <v>0</v>
      </c>
      <c r="K297" s="157"/>
      <c r="L297" s="162"/>
      <c r="M297" s="163"/>
      <c r="N297" s="164"/>
      <c r="O297" s="164"/>
      <c r="P297" s="165">
        <f>SUM(P298:P312)</f>
        <v>0</v>
      </c>
      <c r="Q297" s="164"/>
      <c r="R297" s="165">
        <f>SUM(R298:R312)</f>
        <v>0.82232800000000006</v>
      </c>
      <c r="S297" s="164"/>
      <c r="T297" s="166">
        <f>SUM(T298:T312)</f>
        <v>0</v>
      </c>
      <c r="AR297" s="167" t="s">
        <v>79</v>
      </c>
      <c r="AT297" s="168" t="s">
        <v>68</v>
      </c>
      <c r="AU297" s="168" t="s">
        <v>74</v>
      </c>
      <c r="AY297" s="167" t="s">
        <v>108</v>
      </c>
      <c r="BK297" s="169">
        <f>SUM(BK298:BK312)</f>
        <v>0</v>
      </c>
    </row>
    <row r="298" spans="1:65" s="2" customFormat="1" ht="24.2" customHeight="1">
      <c r="A298" s="34"/>
      <c r="B298" s="35"/>
      <c r="C298" s="172" t="s">
        <v>724</v>
      </c>
      <c r="D298" s="172" t="s">
        <v>111</v>
      </c>
      <c r="E298" s="173" t="s">
        <v>725</v>
      </c>
      <c r="F298" s="174" t="s">
        <v>726</v>
      </c>
      <c r="G298" s="175" t="s">
        <v>180</v>
      </c>
      <c r="H298" s="176">
        <v>66.069999999999993</v>
      </c>
      <c r="I298" s="177"/>
      <c r="J298" s="178">
        <f>ROUND(I298*H298,2)</f>
        <v>0</v>
      </c>
      <c r="K298" s="174" t="s">
        <v>115</v>
      </c>
      <c r="L298" s="39"/>
      <c r="M298" s="179" t="s">
        <v>19</v>
      </c>
      <c r="N298" s="180" t="s">
        <v>40</v>
      </c>
      <c r="O298" s="64"/>
      <c r="P298" s="181">
        <f>O298*H298</f>
        <v>0</v>
      </c>
      <c r="Q298" s="181">
        <v>0</v>
      </c>
      <c r="R298" s="181">
        <f>Q298*H298</f>
        <v>0</v>
      </c>
      <c r="S298" s="181">
        <v>0</v>
      </c>
      <c r="T298" s="182">
        <f>S298*H298</f>
        <v>0</v>
      </c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R298" s="183" t="s">
        <v>256</v>
      </c>
      <c r="AT298" s="183" t="s">
        <v>111</v>
      </c>
      <c r="AU298" s="183" t="s">
        <v>79</v>
      </c>
      <c r="AY298" s="17" t="s">
        <v>108</v>
      </c>
      <c r="BE298" s="184">
        <f>IF(N298="základní",J298,0)</f>
        <v>0</v>
      </c>
      <c r="BF298" s="184">
        <f>IF(N298="snížená",J298,0)</f>
        <v>0</v>
      </c>
      <c r="BG298" s="184">
        <f>IF(N298="zákl. přenesená",J298,0)</f>
        <v>0</v>
      </c>
      <c r="BH298" s="184">
        <f>IF(N298="sníž. přenesená",J298,0)</f>
        <v>0</v>
      </c>
      <c r="BI298" s="184">
        <f>IF(N298="nulová",J298,0)</f>
        <v>0</v>
      </c>
      <c r="BJ298" s="17" t="s">
        <v>74</v>
      </c>
      <c r="BK298" s="184">
        <f>ROUND(I298*H298,2)</f>
        <v>0</v>
      </c>
      <c r="BL298" s="17" t="s">
        <v>256</v>
      </c>
      <c r="BM298" s="183" t="s">
        <v>727</v>
      </c>
    </row>
    <row r="299" spans="1:65" s="2" customFormat="1" ht="11.25">
      <c r="A299" s="34"/>
      <c r="B299" s="35"/>
      <c r="C299" s="36"/>
      <c r="D299" s="185" t="s">
        <v>118</v>
      </c>
      <c r="E299" s="36"/>
      <c r="F299" s="186" t="s">
        <v>728</v>
      </c>
      <c r="G299" s="36"/>
      <c r="H299" s="36"/>
      <c r="I299" s="187"/>
      <c r="J299" s="36"/>
      <c r="K299" s="36"/>
      <c r="L299" s="39"/>
      <c r="M299" s="188"/>
      <c r="N299" s="189"/>
      <c r="O299" s="64"/>
      <c r="P299" s="64"/>
      <c r="Q299" s="64"/>
      <c r="R299" s="64"/>
      <c r="S299" s="64"/>
      <c r="T299" s="65"/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T299" s="17" t="s">
        <v>118</v>
      </c>
      <c r="AU299" s="17" t="s">
        <v>79</v>
      </c>
    </row>
    <row r="300" spans="1:65" s="13" customFormat="1" ht="11.25">
      <c r="B300" s="196"/>
      <c r="C300" s="197"/>
      <c r="D300" s="190" t="s">
        <v>183</v>
      </c>
      <c r="E300" s="198" t="s">
        <v>19</v>
      </c>
      <c r="F300" s="199" t="s">
        <v>729</v>
      </c>
      <c r="G300" s="197"/>
      <c r="H300" s="200">
        <v>66.069999999999993</v>
      </c>
      <c r="I300" s="201"/>
      <c r="J300" s="197"/>
      <c r="K300" s="197"/>
      <c r="L300" s="202"/>
      <c r="M300" s="203"/>
      <c r="N300" s="204"/>
      <c r="O300" s="204"/>
      <c r="P300" s="204"/>
      <c r="Q300" s="204"/>
      <c r="R300" s="204"/>
      <c r="S300" s="204"/>
      <c r="T300" s="205"/>
      <c r="AT300" s="206" t="s">
        <v>183</v>
      </c>
      <c r="AU300" s="206" t="s">
        <v>79</v>
      </c>
      <c r="AV300" s="13" t="s">
        <v>79</v>
      </c>
      <c r="AW300" s="13" t="s">
        <v>31</v>
      </c>
      <c r="AX300" s="13" t="s">
        <v>74</v>
      </c>
      <c r="AY300" s="206" t="s">
        <v>108</v>
      </c>
    </row>
    <row r="301" spans="1:65" s="2" customFormat="1" ht="16.5" customHeight="1">
      <c r="A301" s="34"/>
      <c r="B301" s="35"/>
      <c r="C301" s="207" t="s">
        <v>730</v>
      </c>
      <c r="D301" s="207" t="s">
        <v>238</v>
      </c>
      <c r="E301" s="208" t="s">
        <v>731</v>
      </c>
      <c r="F301" s="209" t="s">
        <v>732</v>
      </c>
      <c r="G301" s="210" t="s">
        <v>221</v>
      </c>
      <c r="H301" s="211">
        <v>2.5999999999999999E-2</v>
      </c>
      <c r="I301" s="212"/>
      <c r="J301" s="213">
        <f>ROUND(I301*H301,2)</f>
        <v>0</v>
      </c>
      <c r="K301" s="209" t="s">
        <v>115</v>
      </c>
      <c r="L301" s="214"/>
      <c r="M301" s="215" t="s">
        <v>19</v>
      </c>
      <c r="N301" s="216" t="s">
        <v>40</v>
      </c>
      <c r="O301" s="64"/>
      <c r="P301" s="181">
        <f>O301*H301</f>
        <v>0</v>
      </c>
      <c r="Q301" s="181">
        <v>1</v>
      </c>
      <c r="R301" s="181">
        <f>Q301*H301</f>
        <v>2.5999999999999999E-2</v>
      </c>
      <c r="S301" s="181">
        <v>0</v>
      </c>
      <c r="T301" s="182">
        <f>S301*H301</f>
        <v>0</v>
      </c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R301" s="183" t="s">
        <v>344</v>
      </c>
      <c r="AT301" s="183" t="s">
        <v>238</v>
      </c>
      <c r="AU301" s="183" t="s">
        <v>79</v>
      </c>
      <c r="AY301" s="17" t="s">
        <v>108</v>
      </c>
      <c r="BE301" s="184">
        <f>IF(N301="základní",J301,0)</f>
        <v>0</v>
      </c>
      <c r="BF301" s="184">
        <f>IF(N301="snížená",J301,0)</f>
        <v>0</v>
      </c>
      <c r="BG301" s="184">
        <f>IF(N301="zákl. přenesená",J301,0)</f>
        <v>0</v>
      </c>
      <c r="BH301" s="184">
        <f>IF(N301="sníž. přenesená",J301,0)</f>
        <v>0</v>
      </c>
      <c r="BI301" s="184">
        <f>IF(N301="nulová",J301,0)</f>
        <v>0</v>
      </c>
      <c r="BJ301" s="17" t="s">
        <v>74</v>
      </c>
      <c r="BK301" s="184">
        <f>ROUND(I301*H301,2)</f>
        <v>0</v>
      </c>
      <c r="BL301" s="17" t="s">
        <v>256</v>
      </c>
      <c r="BM301" s="183" t="s">
        <v>733</v>
      </c>
    </row>
    <row r="302" spans="1:65" s="13" customFormat="1" ht="11.25">
      <c r="B302" s="196"/>
      <c r="C302" s="197"/>
      <c r="D302" s="190" t="s">
        <v>183</v>
      </c>
      <c r="E302" s="197"/>
      <c r="F302" s="199" t="s">
        <v>734</v>
      </c>
      <c r="G302" s="197"/>
      <c r="H302" s="200">
        <v>2.5999999999999999E-2</v>
      </c>
      <c r="I302" s="201"/>
      <c r="J302" s="197"/>
      <c r="K302" s="197"/>
      <c r="L302" s="202"/>
      <c r="M302" s="203"/>
      <c r="N302" s="204"/>
      <c r="O302" s="204"/>
      <c r="P302" s="204"/>
      <c r="Q302" s="204"/>
      <c r="R302" s="204"/>
      <c r="S302" s="204"/>
      <c r="T302" s="205"/>
      <c r="AT302" s="206" t="s">
        <v>183</v>
      </c>
      <c r="AU302" s="206" t="s">
        <v>79</v>
      </c>
      <c r="AV302" s="13" t="s">
        <v>79</v>
      </c>
      <c r="AW302" s="13" t="s">
        <v>4</v>
      </c>
      <c r="AX302" s="13" t="s">
        <v>74</v>
      </c>
      <c r="AY302" s="206" t="s">
        <v>108</v>
      </c>
    </row>
    <row r="303" spans="1:65" s="2" customFormat="1" ht="16.5" customHeight="1">
      <c r="A303" s="34"/>
      <c r="B303" s="35"/>
      <c r="C303" s="172" t="s">
        <v>735</v>
      </c>
      <c r="D303" s="172" t="s">
        <v>111</v>
      </c>
      <c r="E303" s="173" t="s">
        <v>736</v>
      </c>
      <c r="F303" s="174" t="s">
        <v>737</v>
      </c>
      <c r="G303" s="175" t="s">
        <v>180</v>
      </c>
      <c r="H303" s="176">
        <v>116.26</v>
      </c>
      <c r="I303" s="177"/>
      <c r="J303" s="178">
        <f>ROUND(I303*H303,2)</f>
        <v>0</v>
      </c>
      <c r="K303" s="174" t="s">
        <v>115</v>
      </c>
      <c r="L303" s="39"/>
      <c r="M303" s="179" t="s">
        <v>19</v>
      </c>
      <c r="N303" s="180" t="s">
        <v>40</v>
      </c>
      <c r="O303" s="64"/>
      <c r="P303" s="181">
        <f>O303*H303</f>
        <v>0</v>
      </c>
      <c r="Q303" s="181">
        <v>4.0000000000000002E-4</v>
      </c>
      <c r="R303" s="181">
        <f>Q303*H303</f>
        <v>4.6504000000000004E-2</v>
      </c>
      <c r="S303" s="181">
        <v>0</v>
      </c>
      <c r="T303" s="182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183" t="s">
        <v>256</v>
      </c>
      <c r="AT303" s="183" t="s">
        <v>111</v>
      </c>
      <c r="AU303" s="183" t="s">
        <v>79</v>
      </c>
      <c r="AY303" s="17" t="s">
        <v>108</v>
      </c>
      <c r="BE303" s="184">
        <f>IF(N303="základní",J303,0)</f>
        <v>0</v>
      </c>
      <c r="BF303" s="184">
        <f>IF(N303="snížená",J303,0)</f>
        <v>0</v>
      </c>
      <c r="BG303" s="184">
        <f>IF(N303="zákl. přenesená",J303,0)</f>
        <v>0</v>
      </c>
      <c r="BH303" s="184">
        <f>IF(N303="sníž. přenesená",J303,0)</f>
        <v>0</v>
      </c>
      <c r="BI303" s="184">
        <f>IF(N303="nulová",J303,0)</f>
        <v>0</v>
      </c>
      <c r="BJ303" s="17" t="s">
        <v>74</v>
      </c>
      <c r="BK303" s="184">
        <f>ROUND(I303*H303,2)</f>
        <v>0</v>
      </c>
      <c r="BL303" s="17" t="s">
        <v>256</v>
      </c>
      <c r="BM303" s="183" t="s">
        <v>738</v>
      </c>
    </row>
    <row r="304" spans="1:65" s="2" customFormat="1" ht="11.25">
      <c r="A304" s="34"/>
      <c r="B304" s="35"/>
      <c r="C304" s="36"/>
      <c r="D304" s="185" t="s">
        <v>118</v>
      </c>
      <c r="E304" s="36"/>
      <c r="F304" s="186" t="s">
        <v>739</v>
      </c>
      <c r="G304" s="36"/>
      <c r="H304" s="36"/>
      <c r="I304" s="187"/>
      <c r="J304" s="36"/>
      <c r="K304" s="36"/>
      <c r="L304" s="39"/>
      <c r="M304" s="188"/>
      <c r="N304" s="189"/>
      <c r="O304" s="64"/>
      <c r="P304" s="64"/>
      <c r="Q304" s="64"/>
      <c r="R304" s="64"/>
      <c r="S304" s="64"/>
      <c r="T304" s="65"/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T304" s="17" t="s">
        <v>118</v>
      </c>
      <c r="AU304" s="17" t="s">
        <v>79</v>
      </c>
    </row>
    <row r="305" spans="1:65" s="13" customFormat="1" ht="11.25">
      <c r="B305" s="196"/>
      <c r="C305" s="197"/>
      <c r="D305" s="190" t="s">
        <v>183</v>
      </c>
      <c r="E305" s="198" t="s">
        <v>19</v>
      </c>
      <c r="F305" s="199" t="s">
        <v>740</v>
      </c>
      <c r="G305" s="197"/>
      <c r="H305" s="200">
        <v>116.26</v>
      </c>
      <c r="I305" s="201"/>
      <c r="J305" s="197"/>
      <c r="K305" s="197"/>
      <c r="L305" s="202"/>
      <c r="M305" s="203"/>
      <c r="N305" s="204"/>
      <c r="O305" s="204"/>
      <c r="P305" s="204"/>
      <c r="Q305" s="204"/>
      <c r="R305" s="204"/>
      <c r="S305" s="204"/>
      <c r="T305" s="205"/>
      <c r="AT305" s="206" t="s">
        <v>183</v>
      </c>
      <c r="AU305" s="206" t="s">
        <v>79</v>
      </c>
      <c r="AV305" s="13" t="s">
        <v>79</v>
      </c>
      <c r="AW305" s="13" t="s">
        <v>31</v>
      </c>
      <c r="AX305" s="13" t="s">
        <v>74</v>
      </c>
      <c r="AY305" s="206" t="s">
        <v>108</v>
      </c>
    </row>
    <row r="306" spans="1:65" s="2" customFormat="1" ht="24.2" customHeight="1">
      <c r="A306" s="34"/>
      <c r="B306" s="35"/>
      <c r="C306" s="207" t="s">
        <v>741</v>
      </c>
      <c r="D306" s="207" t="s">
        <v>238</v>
      </c>
      <c r="E306" s="208" t="s">
        <v>742</v>
      </c>
      <c r="F306" s="209" t="s">
        <v>743</v>
      </c>
      <c r="G306" s="210" t="s">
        <v>180</v>
      </c>
      <c r="H306" s="211">
        <v>135.501</v>
      </c>
      <c r="I306" s="212"/>
      <c r="J306" s="213">
        <f>ROUND(I306*H306,2)</f>
        <v>0</v>
      </c>
      <c r="K306" s="209" t="s">
        <v>115</v>
      </c>
      <c r="L306" s="214"/>
      <c r="M306" s="215" t="s">
        <v>19</v>
      </c>
      <c r="N306" s="216" t="s">
        <v>40</v>
      </c>
      <c r="O306" s="64"/>
      <c r="P306" s="181">
        <f>O306*H306</f>
        <v>0</v>
      </c>
      <c r="Q306" s="181">
        <v>4.7999999999999996E-3</v>
      </c>
      <c r="R306" s="181">
        <f>Q306*H306</f>
        <v>0.65040480000000001</v>
      </c>
      <c r="S306" s="181">
        <v>0</v>
      </c>
      <c r="T306" s="182">
        <f>S306*H306</f>
        <v>0</v>
      </c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R306" s="183" t="s">
        <v>344</v>
      </c>
      <c r="AT306" s="183" t="s">
        <v>238</v>
      </c>
      <c r="AU306" s="183" t="s">
        <v>79</v>
      </c>
      <c r="AY306" s="17" t="s">
        <v>108</v>
      </c>
      <c r="BE306" s="184">
        <f>IF(N306="základní",J306,0)</f>
        <v>0</v>
      </c>
      <c r="BF306" s="184">
        <f>IF(N306="snížená",J306,0)</f>
        <v>0</v>
      </c>
      <c r="BG306" s="184">
        <f>IF(N306="zákl. přenesená",J306,0)</f>
        <v>0</v>
      </c>
      <c r="BH306" s="184">
        <f>IF(N306="sníž. přenesená",J306,0)</f>
        <v>0</v>
      </c>
      <c r="BI306" s="184">
        <f>IF(N306="nulová",J306,0)</f>
        <v>0</v>
      </c>
      <c r="BJ306" s="17" t="s">
        <v>74</v>
      </c>
      <c r="BK306" s="184">
        <f>ROUND(I306*H306,2)</f>
        <v>0</v>
      </c>
      <c r="BL306" s="17" t="s">
        <v>256</v>
      </c>
      <c r="BM306" s="183" t="s">
        <v>744</v>
      </c>
    </row>
    <row r="307" spans="1:65" s="13" customFormat="1" ht="11.25">
      <c r="B307" s="196"/>
      <c r="C307" s="197"/>
      <c r="D307" s="190" t="s">
        <v>183</v>
      </c>
      <c r="E307" s="197"/>
      <c r="F307" s="199" t="s">
        <v>745</v>
      </c>
      <c r="G307" s="197"/>
      <c r="H307" s="200">
        <v>135.501</v>
      </c>
      <c r="I307" s="201"/>
      <c r="J307" s="197"/>
      <c r="K307" s="197"/>
      <c r="L307" s="202"/>
      <c r="M307" s="203"/>
      <c r="N307" s="204"/>
      <c r="O307" s="204"/>
      <c r="P307" s="204"/>
      <c r="Q307" s="204"/>
      <c r="R307" s="204"/>
      <c r="S307" s="204"/>
      <c r="T307" s="205"/>
      <c r="AT307" s="206" t="s">
        <v>183</v>
      </c>
      <c r="AU307" s="206" t="s">
        <v>79</v>
      </c>
      <c r="AV307" s="13" t="s">
        <v>79</v>
      </c>
      <c r="AW307" s="13" t="s">
        <v>4</v>
      </c>
      <c r="AX307" s="13" t="s">
        <v>74</v>
      </c>
      <c r="AY307" s="206" t="s">
        <v>108</v>
      </c>
    </row>
    <row r="308" spans="1:65" s="2" customFormat="1" ht="16.5" customHeight="1">
      <c r="A308" s="34"/>
      <c r="B308" s="35"/>
      <c r="C308" s="172" t="s">
        <v>746</v>
      </c>
      <c r="D308" s="172" t="s">
        <v>111</v>
      </c>
      <c r="E308" s="173" t="s">
        <v>747</v>
      </c>
      <c r="F308" s="174" t="s">
        <v>748</v>
      </c>
      <c r="G308" s="175" t="s">
        <v>180</v>
      </c>
      <c r="H308" s="176">
        <v>15.88</v>
      </c>
      <c r="I308" s="177"/>
      <c r="J308" s="178">
        <f>ROUND(I308*H308,2)</f>
        <v>0</v>
      </c>
      <c r="K308" s="174" t="s">
        <v>115</v>
      </c>
      <c r="L308" s="39"/>
      <c r="M308" s="179" t="s">
        <v>19</v>
      </c>
      <c r="N308" s="180" t="s">
        <v>40</v>
      </c>
      <c r="O308" s="64"/>
      <c r="P308" s="181">
        <f>O308*H308</f>
        <v>0</v>
      </c>
      <c r="Q308" s="181">
        <v>4.0000000000000002E-4</v>
      </c>
      <c r="R308" s="181">
        <f>Q308*H308</f>
        <v>6.3520000000000009E-3</v>
      </c>
      <c r="S308" s="181">
        <v>0</v>
      </c>
      <c r="T308" s="182">
        <f>S308*H308</f>
        <v>0</v>
      </c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R308" s="183" t="s">
        <v>256</v>
      </c>
      <c r="AT308" s="183" t="s">
        <v>111</v>
      </c>
      <c r="AU308" s="183" t="s">
        <v>79</v>
      </c>
      <c r="AY308" s="17" t="s">
        <v>108</v>
      </c>
      <c r="BE308" s="184">
        <f>IF(N308="základní",J308,0)</f>
        <v>0</v>
      </c>
      <c r="BF308" s="184">
        <f>IF(N308="snížená",J308,0)</f>
        <v>0</v>
      </c>
      <c r="BG308" s="184">
        <f>IF(N308="zákl. přenesená",J308,0)</f>
        <v>0</v>
      </c>
      <c r="BH308" s="184">
        <f>IF(N308="sníž. přenesená",J308,0)</f>
        <v>0</v>
      </c>
      <c r="BI308" s="184">
        <f>IF(N308="nulová",J308,0)</f>
        <v>0</v>
      </c>
      <c r="BJ308" s="17" t="s">
        <v>74</v>
      </c>
      <c r="BK308" s="184">
        <f>ROUND(I308*H308,2)</f>
        <v>0</v>
      </c>
      <c r="BL308" s="17" t="s">
        <v>256</v>
      </c>
      <c r="BM308" s="183" t="s">
        <v>749</v>
      </c>
    </row>
    <row r="309" spans="1:65" s="2" customFormat="1" ht="11.25">
      <c r="A309" s="34"/>
      <c r="B309" s="35"/>
      <c r="C309" s="36"/>
      <c r="D309" s="185" t="s">
        <v>118</v>
      </c>
      <c r="E309" s="36"/>
      <c r="F309" s="186" t="s">
        <v>750</v>
      </c>
      <c r="G309" s="36"/>
      <c r="H309" s="36"/>
      <c r="I309" s="187"/>
      <c r="J309" s="36"/>
      <c r="K309" s="36"/>
      <c r="L309" s="39"/>
      <c r="M309" s="188"/>
      <c r="N309" s="189"/>
      <c r="O309" s="64"/>
      <c r="P309" s="64"/>
      <c r="Q309" s="64"/>
      <c r="R309" s="64"/>
      <c r="S309" s="64"/>
      <c r="T309" s="65"/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T309" s="17" t="s">
        <v>118</v>
      </c>
      <c r="AU309" s="17" t="s">
        <v>79</v>
      </c>
    </row>
    <row r="310" spans="1:65" s="13" customFormat="1" ht="11.25">
      <c r="B310" s="196"/>
      <c r="C310" s="197"/>
      <c r="D310" s="190" t="s">
        <v>183</v>
      </c>
      <c r="E310" s="198" t="s">
        <v>19</v>
      </c>
      <c r="F310" s="199" t="s">
        <v>751</v>
      </c>
      <c r="G310" s="197"/>
      <c r="H310" s="200">
        <v>15.88</v>
      </c>
      <c r="I310" s="201"/>
      <c r="J310" s="197"/>
      <c r="K310" s="197"/>
      <c r="L310" s="202"/>
      <c r="M310" s="203"/>
      <c r="N310" s="204"/>
      <c r="O310" s="204"/>
      <c r="P310" s="204"/>
      <c r="Q310" s="204"/>
      <c r="R310" s="204"/>
      <c r="S310" s="204"/>
      <c r="T310" s="205"/>
      <c r="AT310" s="206" t="s">
        <v>183</v>
      </c>
      <c r="AU310" s="206" t="s">
        <v>79</v>
      </c>
      <c r="AV310" s="13" t="s">
        <v>79</v>
      </c>
      <c r="AW310" s="13" t="s">
        <v>31</v>
      </c>
      <c r="AX310" s="13" t="s">
        <v>74</v>
      </c>
      <c r="AY310" s="206" t="s">
        <v>108</v>
      </c>
    </row>
    <row r="311" spans="1:65" s="2" customFormat="1" ht="24.2" customHeight="1">
      <c r="A311" s="34"/>
      <c r="B311" s="35"/>
      <c r="C311" s="207" t="s">
        <v>752</v>
      </c>
      <c r="D311" s="207" t="s">
        <v>238</v>
      </c>
      <c r="E311" s="208" t="s">
        <v>742</v>
      </c>
      <c r="F311" s="209" t="s">
        <v>743</v>
      </c>
      <c r="G311" s="210" t="s">
        <v>180</v>
      </c>
      <c r="H311" s="211">
        <v>19.388999999999999</v>
      </c>
      <c r="I311" s="212"/>
      <c r="J311" s="213">
        <f>ROUND(I311*H311,2)</f>
        <v>0</v>
      </c>
      <c r="K311" s="209" t="s">
        <v>115</v>
      </c>
      <c r="L311" s="214"/>
      <c r="M311" s="215" t="s">
        <v>19</v>
      </c>
      <c r="N311" s="216" t="s">
        <v>40</v>
      </c>
      <c r="O311" s="64"/>
      <c r="P311" s="181">
        <f>O311*H311</f>
        <v>0</v>
      </c>
      <c r="Q311" s="181">
        <v>4.7999999999999996E-3</v>
      </c>
      <c r="R311" s="181">
        <f>Q311*H311</f>
        <v>9.3067199999999989E-2</v>
      </c>
      <c r="S311" s="181">
        <v>0</v>
      </c>
      <c r="T311" s="182">
        <f>S311*H311</f>
        <v>0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183" t="s">
        <v>344</v>
      </c>
      <c r="AT311" s="183" t="s">
        <v>238</v>
      </c>
      <c r="AU311" s="183" t="s">
        <v>79</v>
      </c>
      <c r="AY311" s="17" t="s">
        <v>108</v>
      </c>
      <c r="BE311" s="184">
        <f>IF(N311="základní",J311,0)</f>
        <v>0</v>
      </c>
      <c r="BF311" s="184">
        <f>IF(N311="snížená",J311,0)</f>
        <v>0</v>
      </c>
      <c r="BG311" s="184">
        <f>IF(N311="zákl. přenesená",J311,0)</f>
        <v>0</v>
      </c>
      <c r="BH311" s="184">
        <f>IF(N311="sníž. přenesená",J311,0)</f>
        <v>0</v>
      </c>
      <c r="BI311" s="184">
        <f>IF(N311="nulová",J311,0)</f>
        <v>0</v>
      </c>
      <c r="BJ311" s="17" t="s">
        <v>74</v>
      </c>
      <c r="BK311" s="184">
        <f>ROUND(I311*H311,2)</f>
        <v>0</v>
      </c>
      <c r="BL311" s="17" t="s">
        <v>256</v>
      </c>
      <c r="BM311" s="183" t="s">
        <v>753</v>
      </c>
    </row>
    <row r="312" spans="1:65" s="13" customFormat="1" ht="11.25">
      <c r="B312" s="196"/>
      <c r="C312" s="197"/>
      <c r="D312" s="190" t="s">
        <v>183</v>
      </c>
      <c r="E312" s="197"/>
      <c r="F312" s="199" t="s">
        <v>754</v>
      </c>
      <c r="G312" s="197"/>
      <c r="H312" s="200">
        <v>19.388999999999999</v>
      </c>
      <c r="I312" s="201"/>
      <c r="J312" s="197"/>
      <c r="K312" s="197"/>
      <c r="L312" s="202"/>
      <c r="M312" s="203"/>
      <c r="N312" s="204"/>
      <c r="O312" s="204"/>
      <c r="P312" s="204"/>
      <c r="Q312" s="204"/>
      <c r="R312" s="204"/>
      <c r="S312" s="204"/>
      <c r="T312" s="205"/>
      <c r="AT312" s="206" t="s">
        <v>183</v>
      </c>
      <c r="AU312" s="206" t="s">
        <v>79</v>
      </c>
      <c r="AV312" s="13" t="s">
        <v>79</v>
      </c>
      <c r="AW312" s="13" t="s">
        <v>4</v>
      </c>
      <c r="AX312" s="13" t="s">
        <v>74</v>
      </c>
      <c r="AY312" s="206" t="s">
        <v>108</v>
      </c>
    </row>
    <row r="313" spans="1:65" s="12" customFormat="1" ht="22.9" customHeight="1">
      <c r="B313" s="156"/>
      <c r="C313" s="157"/>
      <c r="D313" s="158" t="s">
        <v>68</v>
      </c>
      <c r="E313" s="170" t="s">
        <v>755</v>
      </c>
      <c r="F313" s="170" t="s">
        <v>756</v>
      </c>
      <c r="G313" s="157"/>
      <c r="H313" s="157"/>
      <c r="I313" s="160"/>
      <c r="J313" s="171">
        <f>BK313</f>
        <v>0</v>
      </c>
      <c r="K313" s="157"/>
      <c r="L313" s="162"/>
      <c r="M313" s="163"/>
      <c r="N313" s="164"/>
      <c r="O313" s="164"/>
      <c r="P313" s="165">
        <f>SUM(P314:P317)</f>
        <v>0</v>
      </c>
      <c r="Q313" s="164"/>
      <c r="R313" s="165">
        <f>SUM(R314:R317)</f>
        <v>1.1716000000000001E-2</v>
      </c>
      <c r="S313" s="164"/>
      <c r="T313" s="166">
        <f>SUM(T314:T317)</f>
        <v>0</v>
      </c>
      <c r="AR313" s="167" t="s">
        <v>79</v>
      </c>
      <c r="AT313" s="168" t="s">
        <v>68</v>
      </c>
      <c r="AU313" s="168" t="s">
        <v>74</v>
      </c>
      <c r="AY313" s="167" t="s">
        <v>108</v>
      </c>
      <c r="BK313" s="169">
        <f>SUM(BK314:BK317)</f>
        <v>0</v>
      </c>
    </row>
    <row r="314" spans="1:65" s="2" customFormat="1" ht="21.75" customHeight="1">
      <c r="A314" s="34"/>
      <c r="B314" s="35"/>
      <c r="C314" s="172" t="s">
        <v>757</v>
      </c>
      <c r="D314" s="172" t="s">
        <v>111</v>
      </c>
      <c r="E314" s="173" t="s">
        <v>758</v>
      </c>
      <c r="F314" s="174" t="s">
        <v>759</v>
      </c>
      <c r="G314" s="175" t="s">
        <v>410</v>
      </c>
      <c r="H314" s="176">
        <v>5.8</v>
      </c>
      <c r="I314" s="177"/>
      <c r="J314" s="178">
        <f>ROUND(I314*H314,2)</f>
        <v>0</v>
      </c>
      <c r="K314" s="174" t="s">
        <v>115</v>
      </c>
      <c r="L314" s="39"/>
      <c r="M314" s="179" t="s">
        <v>19</v>
      </c>
      <c r="N314" s="180" t="s">
        <v>40</v>
      </c>
      <c r="O314" s="64"/>
      <c r="P314" s="181">
        <f>O314*H314</f>
        <v>0</v>
      </c>
      <c r="Q314" s="181">
        <v>2.0200000000000001E-3</v>
      </c>
      <c r="R314" s="181">
        <f>Q314*H314</f>
        <v>1.1716000000000001E-2</v>
      </c>
      <c r="S314" s="181">
        <v>0</v>
      </c>
      <c r="T314" s="182">
        <f>S314*H314</f>
        <v>0</v>
      </c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R314" s="183" t="s">
        <v>256</v>
      </c>
      <c r="AT314" s="183" t="s">
        <v>111</v>
      </c>
      <c r="AU314" s="183" t="s">
        <v>79</v>
      </c>
      <c r="AY314" s="17" t="s">
        <v>108</v>
      </c>
      <c r="BE314" s="184">
        <f>IF(N314="základní",J314,0)</f>
        <v>0</v>
      </c>
      <c r="BF314" s="184">
        <f>IF(N314="snížená",J314,0)</f>
        <v>0</v>
      </c>
      <c r="BG314" s="184">
        <f>IF(N314="zákl. přenesená",J314,0)</f>
        <v>0</v>
      </c>
      <c r="BH314" s="184">
        <f>IF(N314="sníž. přenesená",J314,0)</f>
        <v>0</v>
      </c>
      <c r="BI314" s="184">
        <f>IF(N314="nulová",J314,0)</f>
        <v>0</v>
      </c>
      <c r="BJ314" s="17" t="s">
        <v>74</v>
      </c>
      <c r="BK314" s="184">
        <f>ROUND(I314*H314,2)</f>
        <v>0</v>
      </c>
      <c r="BL314" s="17" t="s">
        <v>256</v>
      </c>
      <c r="BM314" s="183" t="s">
        <v>760</v>
      </c>
    </row>
    <row r="315" spans="1:65" s="2" customFormat="1" ht="11.25">
      <c r="A315" s="34"/>
      <c r="B315" s="35"/>
      <c r="C315" s="36"/>
      <c r="D315" s="185" t="s">
        <v>118</v>
      </c>
      <c r="E315" s="36"/>
      <c r="F315" s="186" t="s">
        <v>761</v>
      </c>
      <c r="G315" s="36"/>
      <c r="H315" s="36"/>
      <c r="I315" s="187"/>
      <c r="J315" s="36"/>
      <c r="K315" s="36"/>
      <c r="L315" s="39"/>
      <c r="M315" s="188"/>
      <c r="N315" s="189"/>
      <c r="O315" s="64"/>
      <c r="P315" s="64"/>
      <c r="Q315" s="64"/>
      <c r="R315" s="64"/>
      <c r="S315" s="64"/>
      <c r="T315" s="65"/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T315" s="17" t="s">
        <v>118</v>
      </c>
      <c r="AU315" s="17" t="s">
        <v>79</v>
      </c>
    </row>
    <row r="316" spans="1:65" s="2" customFormat="1" ht="19.5">
      <c r="A316" s="34"/>
      <c r="B316" s="35"/>
      <c r="C316" s="36"/>
      <c r="D316" s="190" t="s">
        <v>129</v>
      </c>
      <c r="E316" s="36"/>
      <c r="F316" s="191" t="s">
        <v>762</v>
      </c>
      <c r="G316" s="36"/>
      <c r="H316" s="36"/>
      <c r="I316" s="187"/>
      <c r="J316" s="36"/>
      <c r="K316" s="36"/>
      <c r="L316" s="39"/>
      <c r="M316" s="188"/>
      <c r="N316" s="189"/>
      <c r="O316" s="64"/>
      <c r="P316" s="64"/>
      <c r="Q316" s="64"/>
      <c r="R316" s="64"/>
      <c r="S316" s="64"/>
      <c r="T316" s="65"/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T316" s="17" t="s">
        <v>129</v>
      </c>
      <c r="AU316" s="17" t="s">
        <v>79</v>
      </c>
    </row>
    <row r="317" spans="1:65" s="13" customFormat="1" ht="11.25">
      <c r="B317" s="196"/>
      <c r="C317" s="197"/>
      <c r="D317" s="190" t="s">
        <v>183</v>
      </c>
      <c r="E317" s="198" t="s">
        <v>19</v>
      </c>
      <c r="F317" s="199" t="s">
        <v>763</v>
      </c>
      <c r="G317" s="197"/>
      <c r="H317" s="200">
        <v>5.8</v>
      </c>
      <c r="I317" s="201"/>
      <c r="J317" s="197"/>
      <c r="K317" s="197"/>
      <c r="L317" s="202"/>
      <c r="M317" s="217"/>
      <c r="N317" s="218"/>
      <c r="O317" s="218"/>
      <c r="P317" s="218"/>
      <c r="Q317" s="218"/>
      <c r="R317" s="218"/>
      <c r="S317" s="218"/>
      <c r="T317" s="219"/>
      <c r="AT317" s="206" t="s">
        <v>183</v>
      </c>
      <c r="AU317" s="206" t="s">
        <v>79</v>
      </c>
      <c r="AV317" s="13" t="s">
        <v>79</v>
      </c>
      <c r="AW317" s="13" t="s">
        <v>31</v>
      </c>
      <c r="AX317" s="13" t="s">
        <v>74</v>
      </c>
      <c r="AY317" s="206" t="s">
        <v>108</v>
      </c>
    </row>
    <row r="318" spans="1:65" s="2" customFormat="1" ht="6.95" customHeight="1">
      <c r="A318" s="34"/>
      <c r="B318" s="47"/>
      <c r="C318" s="48"/>
      <c r="D318" s="48"/>
      <c r="E318" s="48"/>
      <c r="F318" s="48"/>
      <c r="G318" s="48"/>
      <c r="H318" s="48"/>
      <c r="I318" s="48"/>
      <c r="J318" s="48"/>
      <c r="K318" s="48"/>
      <c r="L318" s="39"/>
      <c r="M318" s="34"/>
      <c r="O318" s="34"/>
      <c r="P318" s="34"/>
      <c r="Q318" s="34"/>
      <c r="R318" s="34"/>
      <c r="S318" s="34"/>
      <c r="T318" s="34"/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</row>
  </sheetData>
  <sheetProtection algorithmName="SHA-512" hashValue="AtPykE4LAzRxZa3s1dAxgtfmzmp41qNknlzR1pUY37OPtrMNgLdsWSJc/eR5Ob0HWg+9e7Ja5AF48XE2hn8OpQ==" saltValue="tESl2G+LCCeEM31Szj9BMb0zoirEqWuMjZKQp94BLA0P7tFTiFlA2dNK0zf3wP/K1pmF4pUgTwiTk3nbymw8oA==" spinCount="100000" sheet="1" objects="1" scenarios="1" formatColumns="0" formatRows="0" autoFilter="0"/>
  <autoFilter ref="C90:K317" xr:uid="{00000000-0009-0000-0000-000003000000}"/>
  <mergeCells count="9">
    <mergeCell ref="E50:H50"/>
    <mergeCell ref="E81:H81"/>
    <mergeCell ref="E83:H83"/>
    <mergeCell ref="L2:V2"/>
    <mergeCell ref="E7:H7"/>
    <mergeCell ref="E9:H9"/>
    <mergeCell ref="E18:H18"/>
    <mergeCell ref="E27:H27"/>
    <mergeCell ref="E48:H48"/>
  </mergeCells>
  <hyperlinks>
    <hyperlink ref="F95" r:id="rId1" xr:uid="{00000000-0004-0000-0300-000000000000}"/>
    <hyperlink ref="F97" r:id="rId2" xr:uid="{00000000-0004-0000-0300-000001000000}"/>
    <hyperlink ref="F99" r:id="rId3" xr:uid="{00000000-0004-0000-0300-000002000000}"/>
    <hyperlink ref="F101" r:id="rId4" xr:uid="{00000000-0004-0000-0300-000003000000}"/>
    <hyperlink ref="F103" r:id="rId5" xr:uid="{00000000-0004-0000-0300-000004000000}"/>
    <hyperlink ref="F105" r:id="rId6" xr:uid="{00000000-0004-0000-0300-000005000000}"/>
    <hyperlink ref="F108" r:id="rId7" xr:uid="{00000000-0004-0000-0300-000006000000}"/>
    <hyperlink ref="F110" r:id="rId8" xr:uid="{00000000-0004-0000-0300-000007000000}"/>
    <hyperlink ref="F112" r:id="rId9" xr:uid="{00000000-0004-0000-0300-000008000000}"/>
    <hyperlink ref="F115" r:id="rId10" xr:uid="{00000000-0004-0000-0300-000009000000}"/>
    <hyperlink ref="F119" r:id="rId11" xr:uid="{00000000-0004-0000-0300-00000A000000}"/>
    <hyperlink ref="F122" r:id="rId12" xr:uid="{00000000-0004-0000-0300-00000B000000}"/>
    <hyperlink ref="F125" r:id="rId13" xr:uid="{00000000-0004-0000-0300-00000C000000}"/>
    <hyperlink ref="F127" r:id="rId14" xr:uid="{00000000-0004-0000-0300-00000D000000}"/>
    <hyperlink ref="F130" r:id="rId15" xr:uid="{00000000-0004-0000-0300-00000E000000}"/>
    <hyperlink ref="F133" r:id="rId16" xr:uid="{00000000-0004-0000-0300-00000F000000}"/>
    <hyperlink ref="F139" r:id="rId17" xr:uid="{00000000-0004-0000-0300-000010000000}"/>
    <hyperlink ref="F142" r:id="rId18" xr:uid="{00000000-0004-0000-0300-000011000000}"/>
    <hyperlink ref="F144" r:id="rId19" xr:uid="{00000000-0004-0000-0300-000012000000}"/>
    <hyperlink ref="F147" r:id="rId20" xr:uid="{00000000-0004-0000-0300-000013000000}"/>
    <hyperlink ref="F153" r:id="rId21" xr:uid="{00000000-0004-0000-0300-000014000000}"/>
    <hyperlink ref="F156" r:id="rId22" xr:uid="{00000000-0004-0000-0300-000015000000}"/>
    <hyperlink ref="F159" r:id="rId23" xr:uid="{00000000-0004-0000-0300-000016000000}"/>
    <hyperlink ref="F162" r:id="rId24" xr:uid="{00000000-0004-0000-0300-000017000000}"/>
    <hyperlink ref="F167" r:id="rId25" xr:uid="{00000000-0004-0000-0300-000018000000}"/>
    <hyperlink ref="F171" r:id="rId26" xr:uid="{00000000-0004-0000-0300-000019000000}"/>
    <hyperlink ref="F174" r:id="rId27" xr:uid="{00000000-0004-0000-0300-00001A000000}"/>
    <hyperlink ref="F177" r:id="rId28" xr:uid="{00000000-0004-0000-0300-00001B000000}"/>
    <hyperlink ref="F180" r:id="rId29" xr:uid="{00000000-0004-0000-0300-00001C000000}"/>
    <hyperlink ref="F183" r:id="rId30" xr:uid="{00000000-0004-0000-0300-00001D000000}"/>
    <hyperlink ref="F186" r:id="rId31" xr:uid="{00000000-0004-0000-0300-00001E000000}"/>
    <hyperlink ref="F190" r:id="rId32" xr:uid="{00000000-0004-0000-0300-00001F000000}"/>
    <hyperlink ref="F196" r:id="rId33" xr:uid="{00000000-0004-0000-0300-000020000000}"/>
    <hyperlink ref="F199" r:id="rId34" xr:uid="{00000000-0004-0000-0300-000021000000}"/>
    <hyperlink ref="F202" r:id="rId35" xr:uid="{00000000-0004-0000-0300-000022000000}"/>
    <hyperlink ref="F205" r:id="rId36" xr:uid="{00000000-0004-0000-0300-000023000000}"/>
    <hyperlink ref="F208" r:id="rId37" xr:uid="{00000000-0004-0000-0300-000024000000}"/>
    <hyperlink ref="F211" r:id="rId38" xr:uid="{00000000-0004-0000-0300-000025000000}"/>
    <hyperlink ref="F214" r:id="rId39" xr:uid="{00000000-0004-0000-0300-000026000000}"/>
    <hyperlink ref="F218" r:id="rId40" xr:uid="{00000000-0004-0000-0300-000027000000}"/>
    <hyperlink ref="F222" r:id="rId41" xr:uid="{00000000-0004-0000-0300-000028000000}"/>
    <hyperlink ref="F224" r:id="rId42" xr:uid="{00000000-0004-0000-0300-000029000000}"/>
    <hyperlink ref="F228" r:id="rId43" xr:uid="{00000000-0004-0000-0300-00002A000000}"/>
    <hyperlink ref="F232" r:id="rId44" xr:uid="{00000000-0004-0000-0300-00002B000000}"/>
    <hyperlink ref="F234" r:id="rId45" xr:uid="{00000000-0004-0000-0300-00002C000000}"/>
    <hyperlink ref="F238" r:id="rId46" xr:uid="{00000000-0004-0000-0300-00002D000000}"/>
    <hyperlink ref="F242" r:id="rId47" xr:uid="{00000000-0004-0000-0300-00002E000000}"/>
    <hyperlink ref="F246" r:id="rId48" xr:uid="{00000000-0004-0000-0300-00002F000000}"/>
    <hyperlink ref="F250" r:id="rId49" xr:uid="{00000000-0004-0000-0300-000030000000}"/>
    <hyperlink ref="F252" r:id="rId50" xr:uid="{00000000-0004-0000-0300-000031000000}"/>
    <hyperlink ref="F254" r:id="rId51" xr:uid="{00000000-0004-0000-0300-000032000000}"/>
    <hyperlink ref="F257" r:id="rId52" xr:uid="{00000000-0004-0000-0300-000033000000}"/>
    <hyperlink ref="F259" r:id="rId53" xr:uid="{00000000-0004-0000-0300-000034000000}"/>
    <hyperlink ref="F261" r:id="rId54" xr:uid="{00000000-0004-0000-0300-000035000000}"/>
    <hyperlink ref="F264" r:id="rId55" xr:uid="{00000000-0004-0000-0300-000036000000}"/>
    <hyperlink ref="F267" r:id="rId56" xr:uid="{00000000-0004-0000-0300-000037000000}"/>
    <hyperlink ref="F272" r:id="rId57" xr:uid="{00000000-0004-0000-0300-000038000000}"/>
    <hyperlink ref="F274" r:id="rId58" xr:uid="{00000000-0004-0000-0300-000039000000}"/>
    <hyperlink ref="F276" r:id="rId59" xr:uid="{00000000-0004-0000-0300-00003A000000}"/>
    <hyperlink ref="F278" r:id="rId60" xr:uid="{00000000-0004-0000-0300-00003B000000}"/>
    <hyperlink ref="F282" r:id="rId61" xr:uid="{00000000-0004-0000-0300-00003C000000}"/>
    <hyperlink ref="F284" r:id="rId62" xr:uid="{00000000-0004-0000-0300-00003D000000}"/>
    <hyperlink ref="F288" r:id="rId63" xr:uid="{00000000-0004-0000-0300-00003E000000}"/>
    <hyperlink ref="F292" r:id="rId64" xr:uid="{00000000-0004-0000-0300-00003F000000}"/>
    <hyperlink ref="F295" r:id="rId65" xr:uid="{00000000-0004-0000-0300-000040000000}"/>
    <hyperlink ref="F299" r:id="rId66" xr:uid="{00000000-0004-0000-0300-000041000000}"/>
    <hyperlink ref="F304" r:id="rId67" xr:uid="{00000000-0004-0000-0300-000042000000}"/>
    <hyperlink ref="F309" r:id="rId68" xr:uid="{00000000-0004-0000-0300-000043000000}"/>
    <hyperlink ref="F315" r:id="rId69" xr:uid="{00000000-0004-0000-0300-000044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7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219"/>
  <sheetViews>
    <sheetView showGridLines="0" topLeftCell="A58" zoomScale="110" zoomScaleNormal="110" workbookViewId="0"/>
  </sheetViews>
  <sheetFormatPr defaultRowHeight="15"/>
  <cols>
    <col min="1" max="1" width="8.33203125" style="220" customWidth="1"/>
    <col min="2" max="2" width="1.6640625" style="220" customWidth="1"/>
    <col min="3" max="4" width="5" style="220" customWidth="1"/>
    <col min="5" max="5" width="11.6640625" style="220" customWidth="1"/>
    <col min="6" max="6" width="9.1640625" style="220" customWidth="1"/>
    <col min="7" max="7" width="5" style="220" customWidth="1"/>
    <col min="8" max="8" width="77.83203125" style="220" customWidth="1"/>
    <col min="9" max="10" width="20" style="220" customWidth="1"/>
    <col min="11" max="11" width="1.6640625" style="220" customWidth="1"/>
  </cols>
  <sheetData>
    <row r="1" spans="2:11" s="1" customFormat="1" ht="37.5" customHeight="1"/>
    <row r="2" spans="2:11" s="1" customFormat="1" ht="7.5" customHeight="1">
      <c r="B2" s="221"/>
      <c r="C2" s="222"/>
      <c r="D2" s="222"/>
      <c r="E2" s="222"/>
      <c r="F2" s="222"/>
      <c r="G2" s="222"/>
      <c r="H2" s="222"/>
      <c r="I2" s="222"/>
      <c r="J2" s="222"/>
      <c r="K2" s="223"/>
    </row>
    <row r="3" spans="2:11" s="14" customFormat="1" ht="45" customHeight="1">
      <c r="B3" s="224"/>
      <c r="C3" s="359" t="s">
        <v>764</v>
      </c>
      <c r="D3" s="359"/>
      <c r="E3" s="359"/>
      <c r="F3" s="359"/>
      <c r="G3" s="359"/>
      <c r="H3" s="359"/>
      <c r="I3" s="359"/>
      <c r="J3" s="359"/>
      <c r="K3" s="225"/>
    </row>
    <row r="4" spans="2:11" s="1" customFormat="1" ht="25.5" customHeight="1">
      <c r="B4" s="226"/>
      <c r="C4" s="358" t="s">
        <v>765</v>
      </c>
      <c r="D4" s="358"/>
      <c r="E4" s="358"/>
      <c r="F4" s="358"/>
      <c r="G4" s="358"/>
      <c r="H4" s="358"/>
      <c r="I4" s="358"/>
      <c r="J4" s="358"/>
      <c r="K4" s="227"/>
    </row>
    <row r="5" spans="2:11" s="1" customFormat="1" ht="5.25" customHeight="1">
      <c r="B5" s="226"/>
      <c r="C5" s="228"/>
      <c r="D5" s="228"/>
      <c r="E5" s="228"/>
      <c r="F5" s="228"/>
      <c r="G5" s="228"/>
      <c r="H5" s="228"/>
      <c r="I5" s="228"/>
      <c r="J5" s="228"/>
      <c r="K5" s="227"/>
    </row>
    <row r="6" spans="2:11" s="1" customFormat="1" ht="15" customHeight="1">
      <c r="B6" s="226"/>
      <c r="C6" s="357" t="s">
        <v>766</v>
      </c>
      <c r="D6" s="357"/>
      <c r="E6" s="357"/>
      <c r="F6" s="357"/>
      <c r="G6" s="357"/>
      <c r="H6" s="357"/>
      <c r="I6" s="357"/>
      <c r="J6" s="357"/>
      <c r="K6" s="227"/>
    </row>
    <row r="7" spans="2:11" s="1" customFormat="1" ht="15" customHeight="1">
      <c r="B7" s="230"/>
      <c r="C7" s="357" t="s">
        <v>767</v>
      </c>
      <c r="D7" s="357"/>
      <c r="E7" s="357"/>
      <c r="F7" s="357"/>
      <c r="G7" s="357"/>
      <c r="H7" s="357"/>
      <c r="I7" s="357"/>
      <c r="J7" s="357"/>
      <c r="K7" s="227"/>
    </row>
    <row r="8" spans="2:11" s="1" customFormat="1" ht="12.75" customHeight="1">
      <c r="B8" s="230"/>
      <c r="C8" s="229"/>
      <c r="D8" s="229"/>
      <c r="E8" s="229"/>
      <c r="F8" s="229"/>
      <c r="G8" s="229"/>
      <c r="H8" s="229"/>
      <c r="I8" s="229"/>
      <c r="J8" s="229"/>
      <c r="K8" s="227"/>
    </row>
    <row r="9" spans="2:11" s="1" customFormat="1" ht="15" customHeight="1">
      <c r="B9" s="230"/>
      <c r="C9" s="357" t="s">
        <v>768</v>
      </c>
      <c r="D9" s="357"/>
      <c r="E9" s="357"/>
      <c r="F9" s="357"/>
      <c r="G9" s="357"/>
      <c r="H9" s="357"/>
      <c r="I9" s="357"/>
      <c r="J9" s="357"/>
      <c r="K9" s="227"/>
    </row>
    <row r="10" spans="2:11" s="1" customFormat="1" ht="15" customHeight="1">
      <c r="B10" s="230"/>
      <c r="C10" s="229"/>
      <c r="D10" s="357" t="s">
        <v>769</v>
      </c>
      <c r="E10" s="357"/>
      <c r="F10" s="357"/>
      <c r="G10" s="357"/>
      <c r="H10" s="357"/>
      <c r="I10" s="357"/>
      <c r="J10" s="357"/>
      <c r="K10" s="227"/>
    </row>
    <row r="11" spans="2:11" s="1" customFormat="1" ht="15" customHeight="1">
      <c r="B11" s="230"/>
      <c r="C11" s="231"/>
      <c r="D11" s="357" t="s">
        <v>770</v>
      </c>
      <c r="E11" s="357"/>
      <c r="F11" s="357"/>
      <c r="G11" s="357"/>
      <c r="H11" s="357"/>
      <c r="I11" s="357"/>
      <c r="J11" s="357"/>
      <c r="K11" s="227"/>
    </row>
    <row r="12" spans="2:11" s="1" customFormat="1" ht="15" customHeight="1">
      <c r="B12" s="230"/>
      <c r="C12" s="231"/>
      <c r="D12" s="229"/>
      <c r="E12" s="229"/>
      <c r="F12" s="229"/>
      <c r="G12" s="229"/>
      <c r="H12" s="229"/>
      <c r="I12" s="229"/>
      <c r="J12" s="229"/>
      <c r="K12" s="227"/>
    </row>
    <row r="13" spans="2:11" s="1" customFormat="1" ht="15" customHeight="1">
      <c r="B13" s="230"/>
      <c r="C13" s="231"/>
      <c r="D13" s="232" t="s">
        <v>771</v>
      </c>
      <c r="E13" s="229"/>
      <c r="F13" s="229"/>
      <c r="G13" s="229"/>
      <c r="H13" s="229"/>
      <c r="I13" s="229"/>
      <c r="J13" s="229"/>
      <c r="K13" s="227"/>
    </row>
    <row r="14" spans="2:11" s="1" customFormat="1" ht="12.75" customHeight="1">
      <c r="B14" s="230"/>
      <c r="C14" s="231"/>
      <c r="D14" s="231"/>
      <c r="E14" s="231"/>
      <c r="F14" s="231"/>
      <c r="G14" s="231"/>
      <c r="H14" s="231"/>
      <c r="I14" s="231"/>
      <c r="J14" s="231"/>
      <c r="K14" s="227"/>
    </row>
    <row r="15" spans="2:11" s="1" customFormat="1" ht="15" customHeight="1">
      <c r="B15" s="230"/>
      <c r="C15" s="231"/>
      <c r="D15" s="357" t="s">
        <v>772</v>
      </c>
      <c r="E15" s="357"/>
      <c r="F15" s="357"/>
      <c r="G15" s="357"/>
      <c r="H15" s="357"/>
      <c r="I15" s="357"/>
      <c r="J15" s="357"/>
      <c r="K15" s="227"/>
    </row>
    <row r="16" spans="2:11" s="1" customFormat="1" ht="15" customHeight="1">
      <c r="B16" s="230"/>
      <c r="C16" s="231"/>
      <c r="D16" s="357" t="s">
        <v>773</v>
      </c>
      <c r="E16" s="357"/>
      <c r="F16" s="357"/>
      <c r="G16" s="357"/>
      <c r="H16" s="357"/>
      <c r="I16" s="357"/>
      <c r="J16" s="357"/>
      <c r="K16" s="227"/>
    </row>
    <row r="17" spans="2:11" s="1" customFormat="1" ht="15" customHeight="1">
      <c r="B17" s="230"/>
      <c r="C17" s="231"/>
      <c r="D17" s="357" t="s">
        <v>774</v>
      </c>
      <c r="E17" s="357"/>
      <c r="F17" s="357"/>
      <c r="G17" s="357"/>
      <c r="H17" s="357"/>
      <c r="I17" s="357"/>
      <c r="J17" s="357"/>
      <c r="K17" s="227"/>
    </row>
    <row r="18" spans="2:11" s="1" customFormat="1" ht="15" customHeight="1">
      <c r="B18" s="230"/>
      <c r="C18" s="231"/>
      <c r="D18" s="231"/>
      <c r="E18" s="233" t="s">
        <v>73</v>
      </c>
      <c r="F18" s="357" t="s">
        <v>775</v>
      </c>
      <c r="G18" s="357"/>
      <c r="H18" s="357"/>
      <c r="I18" s="357"/>
      <c r="J18" s="357"/>
      <c r="K18" s="227"/>
    </row>
    <row r="19" spans="2:11" s="1" customFormat="1" ht="15" customHeight="1">
      <c r="B19" s="230"/>
      <c r="C19" s="231"/>
      <c r="D19" s="231"/>
      <c r="E19" s="233" t="s">
        <v>776</v>
      </c>
      <c r="F19" s="357" t="s">
        <v>777</v>
      </c>
      <c r="G19" s="357"/>
      <c r="H19" s="357"/>
      <c r="I19" s="357"/>
      <c r="J19" s="357"/>
      <c r="K19" s="227"/>
    </row>
    <row r="20" spans="2:11" s="1" customFormat="1" ht="15" customHeight="1">
      <c r="B20" s="230"/>
      <c r="C20" s="231"/>
      <c r="D20" s="231"/>
      <c r="E20" s="233" t="s">
        <v>778</v>
      </c>
      <c r="F20" s="357" t="s">
        <v>779</v>
      </c>
      <c r="G20" s="357"/>
      <c r="H20" s="357"/>
      <c r="I20" s="357"/>
      <c r="J20" s="357"/>
      <c r="K20" s="227"/>
    </row>
    <row r="21" spans="2:11" s="1" customFormat="1" ht="15" customHeight="1">
      <c r="B21" s="230"/>
      <c r="C21" s="231"/>
      <c r="D21" s="231"/>
      <c r="E21" s="233" t="s">
        <v>780</v>
      </c>
      <c r="F21" s="357" t="s">
        <v>781</v>
      </c>
      <c r="G21" s="357"/>
      <c r="H21" s="357"/>
      <c r="I21" s="357"/>
      <c r="J21" s="357"/>
      <c r="K21" s="227"/>
    </row>
    <row r="22" spans="2:11" s="1" customFormat="1" ht="15" customHeight="1">
      <c r="B22" s="230"/>
      <c r="C22" s="231"/>
      <c r="D22" s="231"/>
      <c r="E22" s="233" t="s">
        <v>782</v>
      </c>
      <c r="F22" s="357" t="s">
        <v>783</v>
      </c>
      <c r="G22" s="357"/>
      <c r="H22" s="357"/>
      <c r="I22" s="357"/>
      <c r="J22" s="357"/>
      <c r="K22" s="227"/>
    </row>
    <row r="23" spans="2:11" s="1" customFormat="1" ht="15" customHeight="1">
      <c r="B23" s="230"/>
      <c r="C23" s="231"/>
      <c r="D23" s="231"/>
      <c r="E23" s="233" t="s">
        <v>784</v>
      </c>
      <c r="F23" s="357" t="s">
        <v>785</v>
      </c>
      <c r="G23" s="357"/>
      <c r="H23" s="357"/>
      <c r="I23" s="357"/>
      <c r="J23" s="357"/>
      <c r="K23" s="227"/>
    </row>
    <row r="24" spans="2:11" s="1" customFormat="1" ht="12.75" customHeight="1">
      <c r="B24" s="230"/>
      <c r="C24" s="231"/>
      <c r="D24" s="231"/>
      <c r="E24" s="231"/>
      <c r="F24" s="231"/>
      <c r="G24" s="231"/>
      <c r="H24" s="231"/>
      <c r="I24" s="231"/>
      <c r="J24" s="231"/>
      <c r="K24" s="227"/>
    </row>
    <row r="25" spans="2:11" s="1" customFormat="1" ht="15" customHeight="1">
      <c r="B25" s="230"/>
      <c r="C25" s="357" t="s">
        <v>786</v>
      </c>
      <c r="D25" s="357"/>
      <c r="E25" s="357"/>
      <c r="F25" s="357"/>
      <c r="G25" s="357"/>
      <c r="H25" s="357"/>
      <c r="I25" s="357"/>
      <c r="J25" s="357"/>
      <c r="K25" s="227"/>
    </row>
    <row r="26" spans="2:11" s="1" customFormat="1" ht="15" customHeight="1">
      <c r="B26" s="230"/>
      <c r="C26" s="357" t="s">
        <v>787</v>
      </c>
      <c r="D26" s="357"/>
      <c r="E26" s="357"/>
      <c r="F26" s="357"/>
      <c r="G26" s="357"/>
      <c r="H26" s="357"/>
      <c r="I26" s="357"/>
      <c r="J26" s="357"/>
      <c r="K26" s="227"/>
    </row>
    <row r="27" spans="2:11" s="1" customFormat="1" ht="15" customHeight="1">
      <c r="B27" s="230"/>
      <c r="C27" s="229"/>
      <c r="D27" s="357" t="s">
        <v>788</v>
      </c>
      <c r="E27" s="357"/>
      <c r="F27" s="357"/>
      <c r="G27" s="357"/>
      <c r="H27" s="357"/>
      <c r="I27" s="357"/>
      <c r="J27" s="357"/>
      <c r="K27" s="227"/>
    </row>
    <row r="28" spans="2:11" s="1" customFormat="1" ht="15" customHeight="1">
      <c r="B28" s="230"/>
      <c r="C28" s="231"/>
      <c r="D28" s="357" t="s">
        <v>789</v>
      </c>
      <c r="E28" s="357"/>
      <c r="F28" s="357"/>
      <c r="G28" s="357"/>
      <c r="H28" s="357"/>
      <c r="I28" s="357"/>
      <c r="J28" s="357"/>
      <c r="K28" s="227"/>
    </row>
    <row r="29" spans="2:11" s="1" customFormat="1" ht="12.75" customHeight="1">
      <c r="B29" s="230"/>
      <c r="C29" s="231"/>
      <c r="D29" s="231"/>
      <c r="E29" s="231"/>
      <c r="F29" s="231"/>
      <c r="G29" s="231"/>
      <c r="H29" s="231"/>
      <c r="I29" s="231"/>
      <c r="J29" s="231"/>
      <c r="K29" s="227"/>
    </row>
    <row r="30" spans="2:11" s="1" customFormat="1" ht="15" customHeight="1">
      <c r="B30" s="230"/>
      <c r="C30" s="231"/>
      <c r="D30" s="357" t="s">
        <v>790</v>
      </c>
      <c r="E30" s="357"/>
      <c r="F30" s="357"/>
      <c r="G30" s="357"/>
      <c r="H30" s="357"/>
      <c r="I30" s="357"/>
      <c r="J30" s="357"/>
      <c r="K30" s="227"/>
    </row>
    <row r="31" spans="2:11" s="1" customFormat="1" ht="15" customHeight="1">
      <c r="B31" s="230"/>
      <c r="C31" s="231"/>
      <c r="D31" s="357" t="s">
        <v>791</v>
      </c>
      <c r="E31" s="357"/>
      <c r="F31" s="357"/>
      <c r="G31" s="357"/>
      <c r="H31" s="357"/>
      <c r="I31" s="357"/>
      <c r="J31" s="357"/>
      <c r="K31" s="227"/>
    </row>
    <row r="32" spans="2:11" s="1" customFormat="1" ht="12.75" customHeight="1">
      <c r="B32" s="230"/>
      <c r="C32" s="231"/>
      <c r="D32" s="231"/>
      <c r="E32" s="231"/>
      <c r="F32" s="231"/>
      <c r="G32" s="231"/>
      <c r="H32" s="231"/>
      <c r="I32" s="231"/>
      <c r="J32" s="231"/>
      <c r="K32" s="227"/>
    </row>
    <row r="33" spans="2:11" s="1" customFormat="1" ht="15" customHeight="1">
      <c r="B33" s="230"/>
      <c r="C33" s="231"/>
      <c r="D33" s="357" t="s">
        <v>792</v>
      </c>
      <c r="E33" s="357"/>
      <c r="F33" s="357"/>
      <c r="G33" s="357"/>
      <c r="H33" s="357"/>
      <c r="I33" s="357"/>
      <c r="J33" s="357"/>
      <c r="K33" s="227"/>
    </row>
    <row r="34" spans="2:11" s="1" customFormat="1" ht="15" customHeight="1">
      <c r="B34" s="230"/>
      <c r="C34" s="231"/>
      <c r="D34" s="357" t="s">
        <v>793</v>
      </c>
      <c r="E34" s="357"/>
      <c r="F34" s="357"/>
      <c r="G34" s="357"/>
      <c r="H34" s="357"/>
      <c r="I34" s="357"/>
      <c r="J34" s="357"/>
      <c r="K34" s="227"/>
    </row>
    <row r="35" spans="2:11" s="1" customFormat="1" ht="15" customHeight="1">
      <c r="B35" s="230"/>
      <c r="C35" s="231"/>
      <c r="D35" s="357" t="s">
        <v>794</v>
      </c>
      <c r="E35" s="357"/>
      <c r="F35" s="357"/>
      <c r="G35" s="357"/>
      <c r="H35" s="357"/>
      <c r="I35" s="357"/>
      <c r="J35" s="357"/>
      <c r="K35" s="227"/>
    </row>
    <row r="36" spans="2:11" s="1" customFormat="1" ht="15" customHeight="1">
      <c r="B36" s="230"/>
      <c r="C36" s="231"/>
      <c r="D36" s="229"/>
      <c r="E36" s="232" t="s">
        <v>93</v>
      </c>
      <c r="F36" s="229"/>
      <c r="G36" s="357" t="s">
        <v>795</v>
      </c>
      <c r="H36" s="357"/>
      <c r="I36" s="357"/>
      <c r="J36" s="357"/>
      <c r="K36" s="227"/>
    </row>
    <row r="37" spans="2:11" s="1" customFormat="1" ht="30.75" customHeight="1">
      <c r="B37" s="230"/>
      <c r="C37" s="231"/>
      <c r="D37" s="229"/>
      <c r="E37" s="232" t="s">
        <v>796</v>
      </c>
      <c r="F37" s="229"/>
      <c r="G37" s="357" t="s">
        <v>797</v>
      </c>
      <c r="H37" s="357"/>
      <c r="I37" s="357"/>
      <c r="J37" s="357"/>
      <c r="K37" s="227"/>
    </row>
    <row r="38" spans="2:11" s="1" customFormat="1" ht="15" customHeight="1">
      <c r="B38" s="230"/>
      <c r="C38" s="231"/>
      <c r="D38" s="229"/>
      <c r="E38" s="232" t="s">
        <v>50</v>
      </c>
      <c r="F38" s="229"/>
      <c r="G38" s="357" t="s">
        <v>798</v>
      </c>
      <c r="H38" s="357"/>
      <c r="I38" s="357"/>
      <c r="J38" s="357"/>
      <c r="K38" s="227"/>
    </row>
    <row r="39" spans="2:11" s="1" customFormat="1" ht="15" customHeight="1">
      <c r="B39" s="230"/>
      <c r="C39" s="231"/>
      <c r="D39" s="229"/>
      <c r="E39" s="232" t="s">
        <v>51</v>
      </c>
      <c r="F39" s="229"/>
      <c r="G39" s="357" t="s">
        <v>799</v>
      </c>
      <c r="H39" s="357"/>
      <c r="I39" s="357"/>
      <c r="J39" s="357"/>
      <c r="K39" s="227"/>
    </row>
    <row r="40" spans="2:11" s="1" customFormat="1" ht="15" customHeight="1">
      <c r="B40" s="230"/>
      <c r="C40" s="231"/>
      <c r="D40" s="229"/>
      <c r="E40" s="232" t="s">
        <v>94</v>
      </c>
      <c r="F40" s="229"/>
      <c r="G40" s="357" t="s">
        <v>800</v>
      </c>
      <c r="H40" s="357"/>
      <c r="I40" s="357"/>
      <c r="J40" s="357"/>
      <c r="K40" s="227"/>
    </row>
    <row r="41" spans="2:11" s="1" customFormat="1" ht="15" customHeight="1">
      <c r="B41" s="230"/>
      <c r="C41" s="231"/>
      <c r="D41" s="229"/>
      <c r="E41" s="232" t="s">
        <v>95</v>
      </c>
      <c r="F41" s="229"/>
      <c r="G41" s="357" t="s">
        <v>801</v>
      </c>
      <c r="H41" s="357"/>
      <c r="I41" s="357"/>
      <c r="J41" s="357"/>
      <c r="K41" s="227"/>
    </row>
    <row r="42" spans="2:11" s="1" customFormat="1" ht="15" customHeight="1">
      <c r="B42" s="230"/>
      <c r="C42" s="231"/>
      <c r="D42" s="229"/>
      <c r="E42" s="232" t="s">
        <v>802</v>
      </c>
      <c r="F42" s="229"/>
      <c r="G42" s="357" t="s">
        <v>803</v>
      </c>
      <c r="H42" s="357"/>
      <c r="I42" s="357"/>
      <c r="J42" s="357"/>
      <c r="K42" s="227"/>
    </row>
    <row r="43" spans="2:11" s="1" customFormat="1" ht="15" customHeight="1">
      <c r="B43" s="230"/>
      <c r="C43" s="231"/>
      <c r="D43" s="229"/>
      <c r="E43" s="232"/>
      <c r="F43" s="229"/>
      <c r="G43" s="357" t="s">
        <v>804</v>
      </c>
      <c r="H43" s="357"/>
      <c r="I43" s="357"/>
      <c r="J43" s="357"/>
      <c r="K43" s="227"/>
    </row>
    <row r="44" spans="2:11" s="1" customFormat="1" ht="15" customHeight="1">
      <c r="B44" s="230"/>
      <c r="C44" s="231"/>
      <c r="D44" s="229"/>
      <c r="E44" s="232" t="s">
        <v>805</v>
      </c>
      <c r="F44" s="229"/>
      <c r="G44" s="357" t="s">
        <v>806</v>
      </c>
      <c r="H44" s="357"/>
      <c r="I44" s="357"/>
      <c r="J44" s="357"/>
      <c r="K44" s="227"/>
    </row>
    <row r="45" spans="2:11" s="1" customFormat="1" ht="15" customHeight="1">
      <c r="B45" s="230"/>
      <c r="C45" s="231"/>
      <c r="D45" s="229"/>
      <c r="E45" s="232" t="s">
        <v>97</v>
      </c>
      <c r="F45" s="229"/>
      <c r="G45" s="357" t="s">
        <v>807</v>
      </c>
      <c r="H45" s="357"/>
      <c r="I45" s="357"/>
      <c r="J45" s="357"/>
      <c r="K45" s="227"/>
    </row>
    <row r="46" spans="2:11" s="1" customFormat="1" ht="12.75" customHeight="1">
      <c r="B46" s="230"/>
      <c r="C46" s="231"/>
      <c r="D46" s="229"/>
      <c r="E46" s="229"/>
      <c r="F46" s="229"/>
      <c r="G46" s="229"/>
      <c r="H46" s="229"/>
      <c r="I46" s="229"/>
      <c r="J46" s="229"/>
      <c r="K46" s="227"/>
    </row>
    <row r="47" spans="2:11" s="1" customFormat="1" ht="15" customHeight="1">
      <c r="B47" s="230"/>
      <c r="C47" s="231"/>
      <c r="D47" s="357" t="s">
        <v>808</v>
      </c>
      <c r="E47" s="357"/>
      <c r="F47" s="357"/>
      <c r="G47" s="357"/>
      <c r="H47" s="357"/>
      <c r="I47" s="357"/>
      <c r="J47" s="357"/>
      <c r="K47" s="227"/>
    </row>
    <row r="48" spans="2:11" s="1" customFormat="1" ht="15" customHeight="1">
      <c r="B48" s="230"/>
      <c r="C48" s="231"/>
      <c r="D48" s="231"/>
      <c r="E48" s="357" t="s">
        <v>809</v>
      </c>
      <c r="F48" s="357"/>
      <c r="G48" s="357"/>
      <c r="H48" s="357"/>
      <c r="I48" s="357"/>
      <c r="J48" s="357"/>
      <c r="K48" s="227"/>
    </row>
    <row r="49" spans="2:11" s="1" customFormat="1" ht="15" customHeight="1">
      <c r="B49" s="230"/>
      <c r="C49" s="231"/>
      <c r="D49" s="231"/>
      <c r="E49" s="357" t="s">
        <v>810</v>
      </c>
      <c r="F49" s="357"/>
      <c r="G49" s="357"/>
      <c r="H49" s="357"/>
      <c r="I49" s="357"/>
      <c r="J49" s="357"/>
      <c r="K49" s="227"/>
    </row>
    <row r="50" spans="2:11" s="1" customFormat="1" ht="15" customHeight="1">
      <c r="B50" s="230"/>
      <c r="C50" s="231"/>
      <c r="D50" s="231"/>
      <c r="E50" s="357" t="s">
        <v>811</v>
      </c>
      <c r="F50" s="357"/>
      <c r="G50" s="357"/>
      <c r="H50" s="357"/>
      <c r="I50" s="357"/>
      <c r="J50" s="357"/>
      <c r="K50" s="227"/>
    </row>
    <row r="51" spans="2:11" s="1" customFormat="1" ht="15" customHeight="1">
      <c r="B51" s="230"/>
      <c r="C51" s="231"/>
      <c r="D51" s="357" t="s">
        <v>812</v>
      </c>
      <c r="E51" s="357"/>
      <c r="F51" s="357"/>
      <c r="G51" s="357"/>
      <c r="H51" s="357"/>
      <c r="I51" s="357"/>
      <c r="J51" s="357"/>
      <c r="K51" s="227"/>
    </row>
    <row r="52" spans="2:11" s="1" customFormat="1" ht="25.5" customHeight="1">
      <c r="B52" s="226"/>
      <c r="C52" s="358" t="s">
        <v>813</v>
      </c>
      <c r="D52" s="358"/>
      <c r="E52" s="358"/>
      <c r="F52" s="358"/>
      <c r="G52" s="358"/>
      <c r="H52" s="358"/>
      <c r="I52" s="358"/>
      <c r="J52" s="358"/>
      <c r="K52" s="227"/>
    </row>
    <row r="53" spans="2:11" s="1" customFormat="1" ht="5.25" customHeight="1">
      <c r="B53" s="226"/>
      <c r="C53" s="228"/>
      <c r="D53" s="228"/>
      <c r="E53" s="228"/>
      <c r="F53" s="228"/>
      <c r="G53" s="228"/>
      <c r="H53" s="228"/>
      <c r="I53" s="228"/>
      <c r="J53" s="228"/>
      <c r="K53" s="227"/>
    </row>
    <row r="54" spans="2:11" s="1" customFormat="1" ht="15" customHeight="1">
      <c r="B54" s="226"/>
      <c r="C54" s="357" t="s">
        <v>814</v>
      </c>
      <c r="D54" s="357"/>
      <c r="E54" s="357"/>
      <c r="F54" s="357"/>
      <c r="G54" s="357"/>
      <c r="H54" s="357"/>
      <c r="I54" s="357"/>
      <c r="J54" s="357"/>
      <c r="K54" s="227"/>
    </row>
    <row r="55" spans="2:11" s="1" customFormat="1" ht="15" customHeight="1">
      <c r="B55" s="226"/>
      <c r="C55" s="357" t="s">
        <v>815</v>
      </c>
      <c r="D55" s="357"/>
      <c r="E55" s="357"/>
      <c r="F55" s="357"/>
      <c r="G55" s="357"/>
      <c r="H55" s="357"/>
      <c r="I55" s="357"/>
      <c r="J55" s="357"/>
      <c r="K55" s="227"/>
    </row>
    <row r="56" spans="2:11" s="1" customFormat="1" ht="12.75" customHeight="1">
      <c r="B56" s="226"/>
      <c r="C56" s="229"/>
      <c r="D56" s="229"/>
      <c r="E56" s="229"/>
      <c r="F56" s="229"/>
      <c r="G56" s="229"/>
      <c r="H56" s="229"/>
      <c r="I56" s="229"/>
      <c r="J56" s="229"/>
      <c r="K56" s="227"/>
    </row>
    <row r="57" spans="2:11" s="1" customFormat="1" ht="15" customHeight="1">
      <c r="B57" s="226"/>
      <c r="C57" s="357" t="s">
        <v>816</v>
      </c>
      <c r="D57" s="357"/>
      <c r="E57" s="357"/>
      <c r="F57" s="357"/>
      <c r="G57" s="357"/>
      <c r="H57" s="357"/>
      <c r="I57" s="357"/>
      <c r="J57" s="357"/>
      <c r="K57" s="227"/>
    </row>
    <row r="58" spans="2:11" s="1" customFormat="1" ht="15" customHeight="1">
      <c r="B58" s="226"/>
      <c r="C58" s="231"/>
      <c r="D58" s="357" t="s">
        <v>817</v>
      </c>
      <c r="E58" s="357"/>
      <c r="F58" s="357"/>
      <c r="G58" s="357"/>
      <c r="H58" s="357"/>
      <c r="I58" s="357"/>
      <c r="J58" s="357"/>
      <c r="K58" s="227"/>
    </row>
    <row r="59" spans="2:11" s="1" customFormat="1" ht="15" customHeight="1">
      <c r="B59" s="226"/>
      <c r="C59" s="231"/>
      <c r="D59" s="357" t="s">
        <v>818</v>
      </c>
      <c r="E59" s="357"/>
      <c r="F59" s="357"/>
      <c r="G59" s="357"/>
      <c r="H59" s="357"/>
      <c r="I59" s="357"/>
      <c r="J59" s="357"/>
      <c r="K59" s="227"/>
    </row>
    <row r="60" spans="2:11" s="1" customFormat="1" ht="15" customHeight="1">
      <c r="B60" s="226"/>
      <c r="C60" s="231"/>
      <c r="D60" s="357" t="s">
        <v>819</v>
      </c>
      <c r="E60" s="357"/>
      <c r="F60" s="357"/>
      <c r="G60" s="357"/>
      <c r="H60" s="357"/>
      <c r="I60" s="357"/>
      <c r="J60" s="357"/>
      <c r="K60" s="227"/>
    </row>
    <row r="61" spans="2:11" s="1" customFormat="1" ht="15" customHeight="1">
      <c r="B61" s="226"/>
      <c r="C61" s="231"/>
      <c r="D61" s="357" t="s">
        <v>820</v>
      </c>
      <c r="E61" s="357"/>
      <c r="F61" s="357"/>
      <c r="G61" s="357"/>
      <c r="H61" s="357"/>
      <c r="I61" s="357"/>
      <c r="J61" s="357"/>
      <c r="K61" s="227"/>
    </row>
    <row r="62" spans="2:11" s="1" customFormat="1" ht="15" customHeight="1">
      <c r="B62" s="226"/>
      <c r="C62" s="231"/>
      <c r="D62" s="360" t="s">
        <v>821</v>
      </c>
      <c r="E62" s="360"/>
      <c r="F62" s="360"/>
      <c r="G62" s="360"/>
      <c r="H62" s="360"/>
      <c r="I62" s="360"/>
      <c r="J62" s="360"/>
      <c r="K62" s="227"/>
    </row>
    <row r="63" spans="2:11" s="1" customFormat="1" ht="15" customHeight="1">
      <c r="B63" s="226"/>
      <c r="C63" s="231"/>
      <c r="D63" s="357" t="s">
        <v>822</v>
      </c>
      <c r="E63" s="357"/>
      <c r="F63" s="357"/>
      <c r="G63" s="357"/>
      <c r="H63" s="357"/>
      <c r="I63" s="357"/>
      <c r="J63" s="357"/>
      <c r="K63" s="227"/>
    </row>
    <row r="64" spans="2:11" s="1" customFormat="1" ht="12.75" customHeight="1">
      <c r="B64" s="226"/>
      <c r="C64" s="231"/>
      <c r="D64" s="231"/>
      <c r="E64" s="234"/>
      <c r="F64" s="231"/>
      <c r="G64" s="231"/>
      <c r="H64" s="231"/>
      <c r="I64" s="231"/>
      <c r="J64" s="231"/>
      <c r="K64" s="227"/>
    </row>
    <row r="65" spans="2:11" s="1" customFormat="1" ht="15" customHeight="1">
      <c r="B65" s="226"/>
      <c r="C65" s="231"/>
      <c r="D65" s="357" t="s">
        <v>823</v>
      </c>
      <c r="E65" s="357"/>
      <c r="F65" s="357"/>
      <c r="G65" s="357"/>
      <c r="H65" s="357"/>
      <c r="I65" s="357"/>
      <c r="J65" s="357"/>
      <c r="K65" s="227"/>
    </row>
    <row r="66" spans="2:11" s="1" customFormat="1" ht="15" customHeight="1">
      <c r="B66" s="226"/>
      <c r="C66" s="231"/>
      <c r="D66" s="360" t="s">
        <v>824</v>
      </c>
      <c r="E66" s="360"/>
      <c r="F66" s="360"/>
      <c r="G66" s="360"/>
      <c r="H66" s="360"/>
      <c r="I66" s="360"/>
      <c r="J66" s="360"/>
      <c r="K66" s="227"/>
    </row>
    <row r="67" spans="2:11" s="1" customFormat="1" ht="15" customHeight="1">
      <c r="B67" s="226"/>
      <c r="C67" s="231"/>
      <c r="D67" s="357" t="s">
        <v>825</v>
      </c>
      <c r="E67" s="357"/>
      <c r="F67" s="357"/>
      <c r="G67" s="357"/>
      <c r="H67" s="357"/>
      <c r="I67" s="357"/>
      <c r="J67" s="357"/>
      <c r="K67" s="227"/>
    </row>
    <row r="68" spans="2:11" s="1" customFormat="1" ht="15" customHeight="1">
      <c r="B68" s="226"/>
      <c r="C68" s="231"/>
      <c r="D68" s="357" t="s">
        <v>826</v>
      </c>
      <c r="E68" s="357"/>
      <c r="F68" s="357"/>
      <c r="G68" s="357"/>
      <c r="H68" s="357"/>
      <c r="I68" s="357"/>
      <c r="J68" s="357"/>
      <c r="K68" s="227"/>
    </row>
    <row r="69" spans="2:11" s="1" customFormat="1" ht="15" customHeight="1">
      <c r="B69" s="226"/>
      <c r="C69" s="231"/>
      <c r="D69" s="357" t="s">
        <v>827</v>
      </c>
      <c r="E69" s="357"/>
      <c r="F69" s="357"/>
      <c r="G69" s="357"/>
      <c r="H69" s="357"/>
      <c r="I69" s="357"/>
      <c r="J69" s="357"/>
      <c r="K69" s="227"/>
    </row>
    <row r="70" spans="2:11" s="1" customFormat="1" ht="15" customHeight="1">
      <c r="B70" s="226"/>
      <c r="C70" s="231"/>
      <c r="D70" s="357" t="s">
        <v>828</v>
      </c>
      <c r="E70" s="357"/>
      <c r="F70" s="357"/>
      <c r="G70" s="357"/>
      <c r="H70" s="357"/>
      <c r="I70" s="357"/>
      <c r="J70" s="357"/>
      <c r="K70" s="227"/>
    </row>
    <row r="71" spans="2:11" s="1" customFormat="1" ht="12.75" customHeight="1">
      <c r="B71" s="235"/>
      <c r="C71" s="236"/>
      <c r="D71" s="236"/>
      <c r="E71" s="236"/>
      <c r="F71" s="236"/>
      <c r="G71" s="236"/>
      <c r="H71" s="236"/>
      <c r="I71" s="236"/>
      <c r="J71" s="236"/>
      <c r="K71" s="237"/>
    </row>
    <row r="72" spans="2:11" s="1" customFormat="1" ht="18.75" customHeight="1">
      <c r="B72" s="238"/>
      <c r="C72" s="238"/>
      <c r="D72" s="238"/>
      <c r="E72" s="238"/>
      <c r="F72" s="238"/>
      <c r="G72" s="238"/>
      <c r="H72" s="238"/>
      <c r="I72" s="238"/>
      <c r="J72" s="238"/>
      <c r="K72" s="239"/>
    </row>
    <row r="73" spans="2:11" s="1" customFormat="1" ht="18.75" customHeight="1">
      <c r="B73" s="239"/>
      <c r="C73" s="239"/>
      <c r="D73" s="239"/>
      <c r="E73" s="239"/>
      <c r="F73" s="239"/>
      <c r="G73" s="239"/>
      <c r="H73" s="239"/>
      <c r="I73" s="239"/>
      <c r="J73" s="239"/>
      <c r="K73" s="239"/>
    </row>
    <row r="74" spans="2:11" s="1" customFormat="1" ht="7.5" customHeight="1">
      <c r="B74" s="240"/>
      <c r="C74" s="241"/>
      <c r="D74" s="241"/>
      <c r="E74" s="241"/>
      <c r="F74" s="241"/>
      <c r="G74" s="241"/>
      <c r="H74" s="241"/>
      <c r="I74" s="241"/>
      <c r="J74" s="241"/>
      <c r="K74" s="242"/>
    </row>
    <row r="75" spans="2:11" s="1" customFormat="1" ht="45" customHeight="1">
      <c r="B75" s="243"/>
      <c r="C75" s="361" t="s">
        <v>829</v>
      </c>
      <c r="D75" s="361"/>
      <c r="E75" s="361"/>
      <c r="F75" s="361"/>
      <c r="G75" s="361"/>
      <c r="H75" s="361"/>
      <c r="I75" s="361"/>
      <c r="J75" s="361"/>
      <c r="K75" s="244"/>
    </row>
    <row r="76" spans="2:11" s="1" customFormat="1" ht="17.25" customHeight="1">
      <c r="B76" s="243"/>
      <c r="C76" s="245" t="s">
        <v>830</v>
      </c>
      <c r="D76" s="245"/>
      <c r="E76" s="245"/>
      <c r="F76" s="245" t="s">
        <v>831</v>
      </c>
      <c r="G76" s="246"/>
      <c r="H76" s="245" t="s">
        <v>51</v>
      </c>
      <c r="I76" s="245" t="s">
        <v>54</v>
      </c>
      <c r="J76" s="245" t="s">
        <v>832</v>
      </c>
      <c r="K76" s="244"/>
    </row>
    <row r="77" spans="2:11" s="1" customFormat="1" ht="17.25" customHeight="1">
      <c r="B77" s="243"/>
      <c r="C77" s="247" t="s">
        <v>833</v>
      </c>
      <c r="D77" s="247"/>
      <c r="E77" s="247"/>
      <c r="F77" s="248" t="s">
        <v>834</v>
      </c>
      <c r="G77" s="249"/>
      <c r="H77" s="247"/>
      <c r="I77" s="247"/>
      <c r="J77" s="247" t="s">
        <v>835</v>
      </c>
      <c r="K77" s="244"/>
    </row>
    <row r="78" spans="2:11" s="1" customFormat="1" ht="5.25" customHeight="1">
      <c r="B78" s="243"/>
      <c r="C78" s="250"/>
      <c r="D78" s="250"/>
      <c r="E78" s="250"/>
      <c r="F78" s="250"/>
      <c r="G78" s="251"/>
      <c r="H78" s="250"/>
      <c r="I78" s="250"/>
      <c r="J78" s="250"/>
      <c r="K78" s="244"/>
    </row>
    <row r="79" spans="2:11" s="1" customFormat="1" ht="15" customHeight="1">
      <c r="B79" s="243"/>
      <c r="C79" s="232" t="s">
        <v>50</v>
      </c>
      <c r="D79" s="252"/>
      <c r="E79" s="252"/>
      <c r="F79" s="253" t="s">
        <v>836</v>
      </c>
      <c r="G79" s="254"/>
      <c r="H79" s="232" t="s">
        <v>837</v>
      </c>
      <c r="I79" s="232" t="s">
        <v>838</v>
      </c>
      <c r="J79" s="232">
        <v>20</v>
      </c>
      <c r="K79" s="244"/>
    </row>
    <row r="80" spans="2:11" s="1" customFormat="1" ht="15" customHeight="1">
      <c r="B80" s="243"/>
      <c r="C80" s="232" t="s">
        <v>839</v>
      </c>
      <c r="D80" s="232"/>
      <c r="E80" s="232"/>
      <c r="F80" s="253" t="s">
        <v>836</v>
      </c>
      <c r="G80" s="254"/>
      <c r="H80" s="232" t="s">
        <v>840</v>
      </c>
      <c r="I80" s="232" t="s">
        <v>838</v>
      </c>
      <c r="J80" s="232">
        <v>120</v>
      </c>
      <c r="K80" s="244"/>
    </row>
    <row r="81" spans="2:11" s="1" customFormat="1" ht="15" customHeight="1">
      <c r="B81" s="255"/>
      <c r="C81" s="232" t="s">
        <v>841</v>
      </c>
      <c r="D81" s="232"/>
      <c r="E81" s="232"/>
      <c r="F81" s="253" t="s">
        <v>842</v>
      </c>
      <c r="G81" s="254"/>
      <c r="H81" s="232" t="s">
        <v>843</v>
      </c>
      <c r="I81" s="232" t="s">
        <v>838</v>
      </c>
      <c r="J81" s="232">
        <v>50</v>
      </c>
      <c r="K81" s="244"/>
    </row>
    <row r="82" spans="2:11" s="1" customFormat="1" ht="15" customHeight="1">
      <c r="B82" s="255"/>
      <c r="C82" s="232" t="s">
        <v>844</v>
      </c>
      <c r="D82" s="232"/>
      <c r="E82" s="232"/>
      <c r="F82" s="253" t="s">
        <v>836</v>
      </c>
      <c r="G82" s="254"/>
      <c r="H82" s="232" t="s">
        <v>845</v>
      </c>
      <c r="I82" s="232" t="s">
        <v>846</v>
      </c>
      <c r="J82" s="232"/>
      <c r="K82" s="244"/>
    </row>
    <row r="83" spans="2:11" s="1" customFormat="1" ht="15" customHeight="1">
      <c r="B83" s="255"/>
      <c r="C83" s="256" t="s">
        <v>847</v>
      </c>
      <c r="D83" s="256"/>
      <c r="E83" s="256"/>
      <c r="F83" s="257" t="s">
        <v>842</v>
      </c>
      <c r="G83" s="256"/>
      <c r="H83" s="256" t="s">
        <v>848</v>
      </c>
      <c r="I83" s="256" t="s">
        <v>838</v>
      </c>
      <c r="J83" s="256">
        <v>15</v>
      </c>
      <c r="K83" s="244"/>
    </row>
    <row r="84" spans="2:11" s="1" customFormat="1" ht="15" customHeight="1">
      <c r="B84" s="255"/>
      <c r="C84" s="256" t="s">
        <v>849</v>
      </c>
      <c r="D84" s="256"/>
      <c r="E84" s="256"/>
      <c r="F84" s="257" t="s">
        <v>842</v>
      </c>
      <c r="G84" s="256"/>
      <c r="H84" s="256" t="s">
        <v>850</v>
      </c>
      <c r="I84" s="256" t="s">
        <v>838</v>
      </c>
      <c r="J84" s="256">
        <v>15</v>
      </c>
      <c r="K84" s="244"/>
    </row>
    <row r="85" spans="2:11" s="1" customFormat="1" ht="15" customHeight="1">
      <c r="B85" s="255"/>
      <c r="C85" s="256" t="s">
        <v>851</v>
      </c>
      <c r="D85" s="256"/>
      <c r="E85" s="256"/>
      <c r="F85" s="257" t="s">
        <v>842</v>
      </c>
      <c r="G85" s="256"/>
      <c r="H85" s="256" t="s">
        <v>852</v>
      </c>
      <c r="I85" s="256" t="s">
        <v>838</v>
      </c>
      <c r="J85" s="256">
        <v>20</v>
      </c>
      <c r="K85" s="244"/>
    </row>
    <row r="86" spans="2:11" s="1" customFormat="1" ht="15" customHeight="1">
      <c r="B86" s="255"/>
      <c r="C86" s="256" t="s">
        <v>853</v>
      </c>
      <c r="D86" s="256"/>
      <c r="E86" s="256"/>
      <c r="F86" s="257" t="s">
        <v>842</v>
      </c>
      <c r="G86" s="256"/>
      <c r="H86" s="256" t="s">
        <v>854</v>
      </c>
      <c r="I86" s="256" t="s">
        <v>838</v>
      </c>
      <c r="J86" s="256">
        <v>20</v>
      </c>
      <c r="K86" s="244"/>
    </row>
    <row r="87" spans="2:11" s="1" customFormat="1" ht="15" customHeight="1">
      <c r="B87" s="255"/>
      <c r="C87" s="232" t="s">
        <v>855</v>
      </c>
      <c r="D87" s="232"/>
      <c r="E87" s="232"/>
      <c r="F87" s="253" t="s">
        <v>842</v>
      </c>
      <c r="G87" s="254"/>
      <c r="H87" s="232" t="s">
        <v>856</v>
      </c>
      <c r="I87" s="232" t="s">
        <v>838</v>
      </c>
      <c r="J87" s="232">
        <v>50</v>
      </c>
      <c r="K87" s="244"/>
    </row>
    <row r="88" spans="2:11" s="1" customFormat="1" ht="15" customHeight="1">
      <c r="B88" s="255"/>
      <c r="C88" s="232" t="s">
        <v>857</v>
      </c>
      <c r="D88" s="232"/>
      <c r="E88" s="232"/>
      <c r="F88" s="253" t="s">
        <v>842</v>
      </c>
      <c r="G88" s="254"/>
      <c r="H88" s="232" t="s">
        <v>858</v>
      </c>
      <c r="I88" s="232" t="s">
        <v>838</v>
      </c>
      <c r="J88" s="232">
        <v>20</v>
      </c>
      <c r="K88" s="244"/>
    </row>
    <row r="89" spans="2:11" s="1" customFormat="1" ht="15" customHeight="1">
      <c r="B89" s="255"/>
      <c r="C89" s="232" t="s">
        <v>859</v>
      </c>
      <c r="D89" s="232"/>
      <c r="E89" s="232"/>
      <c r="F89" s="253" t="s">
        <v>842</v>
      </c>
      <c r="G89" s="254"/>
      <c r="H89" s="232" t="s">
        <v>860</v>
      </c>
      <c r="I89" s="232" t="s">
        <v>838</v>
      </c>
      <c r="J89" s="232">
        <v>20</v>
      </c>
      <c r="K89" s="244"/>
    </row>
    <row r="90" spans="2:11" s="1" customFormat="1" ht="15" customHeight="1">
      <c r="B90" s="255"/>
      <c r="C90" s="232" t="s">
        <v>861</v>
      </c>
      <c r="D90" s="232"/>
      <c r="E90" s="232"/>
      <c r="F90" s="253" t="s">
        <v>842</v>
      </c>
      <c r="G90" s="254"/>
      <c r="H90" s="232" t="s">
        <v>862</v>
      </c>
      <c r="I90" s="232" t="s">
        <v>838</v>
      </c>
      <c r="J90" s="232">
        <v>50</v>
      </c>
      <c r="K90" s="244"/>
    </row>
    <row r="91" spans="2:11" s="1" customFormat="1" ht="15" customHeight="1">
      <c r="B91" s="255"/>
      <c r="C91" s="232" t="s">
        <v>863</v>
      </c>
      <c r="D91" s="232"/>
      <c r="E91" s="232"/>
      <c r="F91" s="253" t="s">
        <v>842</v>
      </c>
      <c r="G91" s="254"/>
      <c r="H91" s="232" t="s">
        <v>863</v>
      </c>
      <c r="I91" s="232" t="s">
        <v>838</v>
      </c>
      <c r="J91" s="232">
        <v>50</v>
      </c>
      <c r="K91" s="244"/>
    </row>
    <row r="92" spans="2:11" s="1" customFormat="1" ht="15" customHeight="1">
      <c r="B92" s="255"/>
      <c r="C92" s="232" t="s">
        <v>864</v>
      </c>
      <c r="D92" s="232"/>
      <c r="E92" s="232"/>
      <c r="F92" s="253" t="s">
        <v>842</v>
      </c>
      <c r="G92" s="254"/>
      <c r="H92" s="232" t="s">
        <v>865</v>
      </c>
      <c r="I92" s="232" t="s">
        <v>838</v>
      </c>
      <c r="J92" s="232">
        <v>255</v>
      </c>
      <c r="K92" s="244"/>
    </row>
    <row r="93" spans="2:11" s="1" customFormat="1" ht="15" customHeight="1">
      <c r="B93" s="255"/>
      <c r="C93" s="232" t="s">
        <v>866</v>
      </c>
      <c r="D93" s="232"/>
      <c r="E93" s="232"/>
      <c r="F93" s="253" t="s">
        <v>836</v>
      </c>
      <c r="G93" s="254"/>
      <c r="H93" s="232" t="s">
        <v>867</v>
      </c>
      <c r="I93" s="232" t="s">
        <v>868</v>
      </c>
      <c r="J93" s="232"/>
      <c r="K93" s="244"/>
    </row>
    <row r="94" spans="2:11" s="1" customFormat="1" ht="15" customHeight="1">
      <c r="B94" s="255"/>
      <c r="C94" s="232" t="s">
        <v>869</v>
      </c>
      <c r="D94" s="232"/>
      <c r="E94" s="232"/>
      <c r="F94" s="253" t="s">
        <v>836</v>
      </c>
      <c r="G94" s="254"/>
      <c r="H94" s="232" t="s">
        <v>870</v>
      </c>
      <c r="I94" s="232" t="s">
        <v>871</v>
      </c>
      <c r="J94" s="232"/>
      <c r="K94" s="244"/>
    </row>
    <row r="95" spans="2:11" s="1" customFormat="1" ht="15" customHeight="1">
      <c r="B95" s="255"/>
      <c r="C95" s="232" t="s">
        <v>872</v>
      </c>
      <c r="D95" s="232"/>
      <c r="E95" s="232"/>
      <c r="F95" s="253" t="s">
        <v>836</v>
      </c>
      <c r="G95" s="254"/>
      <c r="H95" s="232" t="s">
        <v>872</v>
      </c>
      <c r="I95" s="232" t="s">
        <v>871</v>
      </c>
      <c r="J95" s="232"/>
      <c r="K95" s="244"/>
    </row>
    <row r="96" spans="2:11" s="1" customFormat="1" ht="15" customHeight="1">
      <c r="B96" s="255"/>
      <c r="C96" s="232" t="s">
        <v>35</v>
      </c>
      <c r="D96" s="232"/>
      <c r="E96" s="232"/>
      <c r="F96" s="253" t="s">
        <v>836</v>
      </c>
      <c r="G96" s="254"/>
      <c r="H96" s="232" t="s">
        <v>873</v>
      </c>
      <c r="I96" s="232" t="s">
        <v>871</v>
      </c>
      <c r="J96" s="232"/>
      <c r="K96" s="244"/>
    </row>
    <row r="97" spans="2:11" s="1" customFormat="1" ht="15" customHeight="1">
      <c r="B97" s="255"/>
      <c r="C97" s="232" t="s">
        <v>45</v>
      </c>
      <c r="D97" s="232"/>
      <c r="E97" s="232"/>
      <c r="F97" s="253" t="s">
        <v>836</v>
      </c>
      <c r="G97" s="254"/>
      <c r="H97" s="232" t="s">
        <v>874</v>
      </c>
      <c r="I97" s="232" t="s">
        <v>871</v>
      </c>
      <c r="J97" s="232"/>
      <c r="K97" s="244"/>
    </row>
    <row r="98" spans="2:11" s="1" customFormat="1" ht="15" customHeight="1">
      <c r="B98" s="258"/>
      <c r="C98" s="259"/>
      <c r="D98" s="259"/>
      <c r="E98" s="259"/>
      <c r="F98" s="259"/>
      <c r="G98" s="259"/>
      <c r="H98" s="259"/>
      <c r="I98" s="259"/>
      <c r="J98" s="259"/>
      <c r="K98" s="260"/>
    </row>
    <row r="99" spans="2:11" s="1" customFormat="1" ht="18.75" customHeight="1">
      <c r="B99" s="261"/>
      <c r="C99" s="262"/>
      <c r="D99" s="262"/>
      <c r="E99" s="262"/>
      <c r="F99" s="262"/>
      <c r="G99" s="262"/>
      <c r="H99" s="262"/>
      <c r="I99" s="262"/>
      <c r="J99" s="262"/>
      <c r="K99" s="261"/>
    </row>
    <row r="100" spans="2:11" s="1" customFormat="1" ht="18.75" customHeight="1">
      <c r="B100" s="239"/>
      <c r="C100" s="239"/>
      <c r="D100" s="239"/>
      <c r="E100" s="239"/>
      <c r="F100" s="239"/>
      <c r="G100" s="239"/>
      <c r="H100" s="239"/>
      <c r="I100" s="239"/>
      <c r="J100" s="239"/>
      <c r="K100" s="239"/>
    </row>
    <row r="101" spans="2:11" s="1" customFormat="1" ht="7.5" customHeight="1">
      <c r="B101" s="240"/>
      <c r="C101" s="241"/>
      <c r="D101" s="241"/>
      <c r="E101" s="241"/>
      <c r="F101" s="241"/>
      <c r="G101" s="241"/>
      <c r="H101" s="241"/>
      <c r="I101" s="241"/>
      <c r="J101" s="241"/>
      <c r="K101" s="242"/>
    </row>
    <row r="102" spans="2:11" s="1" customFormat="1" ht="45" customHeight="1">
      <c r="B102" s="243"/>
      <c r="C102" s="361" t="s">
        <v>875</v>
      </c>
      <c r="D102" s="361"/>
      <c r="E102" s="361"/>
      <c r="F102" s="361"/>
      <c r="G102" s="361"/>
      <c r="H102" s="361"/>
      <c r="I102" s="361"/>
      <c r="J102" s="361"/>
      <c r="K102" s="244"/>
    </row>
    <row r="103" spans="2:11" s="1" customFormat="1" ht="17.25" customHeight="1">
      <c r="B103" s="243"/>
      <c r="C103" s="245" t="s">
        <v>830</v>
      </c>
      <c r="D103" s="245"/>
      <c r="E103" s="245"/>
      <c r="F103" s="245" t="s">
        <v>831</v>
      </c>
      <c r="G103" s="246"/>
      <c r="H103" s="245" t="s">
        <v>51</v>
      </c>
      <c r="I103" s="245" t="s">
        <v>54</v>
      </c>
      <c r="J103" s="245" t="s">
        <v>832</v>
      </c>
      <c r="K103" s="244"/>
    </row>
    <row r="104" spans="2:11" s="1" customFormat="1" ht="17.25" customHeight="1">
      <c r="B104" s="243"/>
      <c r="C104" s="247" t="s">
        <v>833</v>
      </c>
      <c r="D104" s="247"/>
      <c r="E104" s="247"/>
      <c r="F104" s="248" t="s">
        <v>834</v>
      </c>
      <c r="G104" s="249"/>
      <c r="H104" s="247"/>
      <c r="I104" s="247"/>
      <c r="J104" s="247" t="s">
        <v>835</v>
      </c>
      <c r="K104" s="244"/>
    </row>
    <row r="105" spans="2:11" s="1" customFormat="1" ht="5.25" customHeight="1">
      <c r="B105" s="243"/>
      <c r="C105" s="245"/>
      <c r="D105" s="245"/>
      <c r="E105" s="245"/>
      <c r="F105" s="245"/>
      <c r="G105" s="263"/>
      <c r="H105" s="245"/>
      <c r="I105" s="245"/>
      <c r="J105" s="245"/>
      <c r="K105" s="244"/>
    </row>
    <row r="106" spans="2:11" s="1" customFormat="1" ht="15" customHeight="1">
      <c r="B106" s="243"/>
      <c r="C106" s="232" t="s">
        <v>50</v>
      </c>
      <c r="D106" s="252"/>
      <c r="E106" s="252"/>
      <c r="F106" s="253" t="s">
        <v>836</v>
      </c>
      <c r="G106" s="232"/>
      <c r="H106" s="232" t="s">
        <v>876</v>
      </c>
      <c r="I106" s="232" t="s">
        <v>838</v>
      </c>
      <c r="J106" s="232">
        <v>20</v>
      </c>
      <c r="K106" s="244"/>
    </row>
    <row r="107" spans="2:11" s="1" customFormat="1" ht="15" customHeight="1">
      <c r="B107" s="243"/>
      <c r="C107" s="232" t="s">
        <v>839</v>
      </c>
      <c r="D107" s="232"/>
      <c r="E107" s="232"/>
      <c r="F107" s="253" t="s">
        <v>836</v>
      </c>
      <c r="G107" s="232"/>
      <c r="H107" s="232" t="s">
        <v>876</v>
      </c>
      <c r="I107" s="232" t="s">
        <v>838</v>
      </c>
      <c r="J107" s="232">
        <v>120</v>
      </c>
      <c r="K107" s="244"/>
    </row>
    <row r="108" spans="2:11" s="1" customFormat="1" ht="15" customHeight="1">
      <c r="B108" s="255"/>
      <c r="C108" s="232" t="s">
        <v>841</v>
      </c>
      <c r="D108" s="232"/>
      <c r="E108" s="232"/>
      <c r="F108" s="253" t="s">
        <v>842</v>
      </c>
      <c r="G108" s="232"/>
      <c r="H108" s="232" t="s">
        <v>876</v>
      </c>
      <c r="I108" s="232" t="s">
        <v>838</v>
      </c>
      <c r="J108" s="232">
        <v>50</v>
      </c>
      <c r="K108" s="244"/>
    </row>
    <row r="109" spans="2:11" s="1" customFormat="1" ht="15" customHeight="1">
      <c r="B109" s="255"/>
      <c r="C109" s="232" t="s">
        <v>844</v>
      </c>
      <c r="D109" s="232"/>
      <c r="E109" s="232"/>
      <c r="F109" s="253" t="s">
        <v>836</v>
      </c>
      <c r="G109" s="232"/>
      <c r="H109" s="232" t="s">
        <v>876</v>
      </c>
      <c r="I109" s="232" t="s">
        <v>846</v>
      </c>
      <c r="J109" s="232"/>
      <c r="K109" s="244"/>
    </row>
    <row r="110" spans="2:11" s="1" customFormat="1" ht="15" customHeight="1">
      <c r="B110" s="255"/>
      <c r="C110" s="232" t="s">
        <v>855</v>
      </c>
      <c r="D110" s="232"/>
      <c r="E110" s="232"/>
      <c r="F110" s="253" t="s">
        <v>842</v>
      </c>
      <c r="G110" s="232"/>
      <c r="H110" s="232" t="s">
        <v>876</v>
      </c>
      <c r="I110" s="232" t="s">
        <v>838</v>
      </c>
      <c r="J110" s="232">
        <v>50</v>
      </c>
      <c r="K110" s="244"/>
    </row>
    <row r="111" spans="2:11" s="1" customFormat="1" ht="15" customHeight="1">
      <c r="B111" s="255"/>
      <c r="C111" s="232" t="s">
        <v>863</v>
      </c>
      <c r="D111" s="232"/>
      <c r="E111" s="232"/>
      <c r="F111" s="253" t="s">
        <v>842</v>
      </c>
      <c r="G111" s="232"/>
      <c r="H111" s="232" t="s">
        <v>876</v>
      </c>
      <c r="I111" s="232" t="s">
        <v>838</v>
      </c>
      <c r="J111" s="232">
        <v>50</v>
      </c>
      <c r="K111" s="244"/>
    </row>
    <row r="112" spans="2:11" s="1" customFormat="1" ht="15" customHeight="1">
      <c r="B112" s="255"/>
      <c r="C112" s="232" t="s">
        <v>861</v>
      </c>
      <c r="D112" s="232"/>
      <c r="E112" s="232"/>
      <c r="F112" s="253" t="s">
        <v>842</v>
      </c>
      <c r="G112" s="232"/>
      <c r="H112" s="232" t="s">
        <v>876</v>
      </c>
      <c r="I112" s="232" t="s">
        <v>838</v>
      </c>
      <c r="J112" s="232">
        <v>50</v>
      </c>
      <c r="K112" s="244"/>
    </row>
    <row r="113" spans="2:11" s="1" customFormat="1" ht="15" customHeight="1">
      <c r="B113" s="255"/>
      <c r="C113" s="232" t="s">
        <v>50</v>
      </c>
      <c r="D113" s="232"/>
      <c r="E113" s="232"/>
      <c r="F113" s="253" t="s">
        <v>836</v>
      </c>
      <c r="G113" s="232"/>
      <c r="H113" s="232" t="s">
        <v>877</v>
      </c>
      <c r="I113" s="232" t="s">
        <v>838</v>
      </c>
      <c r="J113" s="232">
        <v>20</v>
      </c>
      <c r="K113" s="244"/>
    </row>
    <row r="114" spans="2:11" s="1" customFormat="1" ht="15" customHeight="1">
      <c r="B114" s="255"/>
      <c r="C114" s="232" t="s">
        <v>878</v>
      </c>
      <c r="D114" s="232"/>
      <c r="E114" s="232"/>
      <c r="F114" s="253" t="s">
        <v>836</v>
      </c>
      <c r="G114" s="232"/>
      <c r="H114" s="232" t="s">
        <v>879</v>
      </c>
      <c r="I114" s="232" t="s">
        <v>838</v>
      </c>
      <c r="J114" s="232">
        <v>120</v>
      </c>
      <c r="K114" s="244"/>
    </row>
    <row r="115" spans="2:11" s="1" customFormat="1" ht="15" customHeight="1">
      <c r="B115" s="255"/>
      <c r="C115" s="232" t="s">
        <v>35</v>
      </c>
      <c r="D115" s="232"/>
      <c r="E115" s="232"/>
      <c r="F115" s="253" t="s">
        <v>836</v>
      </c>
      <c r="G115" s="232"/>
      <c r="H115" s="232" t="s">
        <v>880</v>
      </c>
      <c r="I115" s="232" t="s">
        <v>871</v>
      </c>
      <c r="J115" s="232"/>
      <c r="K115" s="244"/>
    </row>
    <row r="116" spans="2:11" s="1" customFormat="1" ht="15" customHeight="1">
      <c r="B116" s="255"/>
      <c r="C116" s="232" t="s">
        <v>45</v>
      </c>
      <c r="D116" s="232"/>
      <c r="E116" s="232"/>
      <c r="F116" s="253" t="s">
        <v>836</v>
      </c>
      <c r="G116" s="232"/>
      <c r="H116" s="232" t="s">
        <v>881</v>
      </c>
      <c r="I116" s="232" t="s">
        <v>871</v>
      </c>
      <c r="J116" s="232"/>
      <c r="K116" s="244"/>
    </row>
    <row r="117" spans="2:11" s="1" customFormat="1" ht="15" customHeight="1">
      <c r="B117" s="255"/>
      <c r="C117" s="232" t="s">
        <v>54</v>
      </c>
      <c r="D117" s="232"/>
      <c r="E117" s="232"/>
      <c r="F117" s="253" t="s">
        <v>836</v>
      </c>
      <c r="G117" s="232"/>
      <c r="H117" s="232" t="s">
        <v>882</v>
      </c>
      <c r="I117" s="232" t="s">
        <v>883</v>
      </c>
      <c r="J117" s="232"/>
      <c r="K117" s="244"/>
    </row>
    <row r="118" spans="2:11" s="1" customFormat="1" ht="15" customHeight="1">
      <c r="B118" s="258"/>
      <c r="C118" s="264"/>
      <c r="D118" s="264"/>
      <c r="E118" s="264"/>
      <c r="F118" s="264"/>
      <c r="G118" s="264"/>
      <c r="H118" s="264"/>
      <c r="I118" s="264"/>
      <c r="J118" s="264"/>
      <c r="K118" s="260"/>
    </row>
    <row r="119" spans="2:11" s="1" customFormat="1" ht="18.75" customHeight="1">
      <c r="B119" s="265"/>
      <c r="C119" s="266"/>
      <c r="D119" s="266"/>
      <c r="E119" s="266"/>
      <c r="F119" s="267"/>
      <c r="G119" s="266"/>
      <c r="H119" s="266"/>
      <c r="I119" s="266"/>
      <c r="J119" s="266"/>
      <c r="K119" s="265"/>
    </row>
    <row r="120" spans="2:11" s="1" customFormat="1" ht="18.75" customHeight="1">
      <c r="B120" s="239"/>
      <c r="C120" s="239"/>
      <c r="D120" s="239"/>
      <c r="E120" s="239"/>
      <c r="F120" s="239"/>
      <c r="G120" s="239"/>
      <c r="H120" s="239"/>
      <c r="I120" s="239"/>
      <c r="J120" s="239"/>
      <c r="K120" s="239"/>
    </row>
    <row r="121" spans="2:11" s="1" customFormat="1" ht="7.5" customHeight="1">
      <c r="B121" s="268"/>
      <c r="C121" s="269"/>
      <c r="D121" s="269"/>
      <c r="E121" s="269"/>
      <c r="F121" s="269"/>
      <c r="G121" s="269"/>
      <c r="H121" s="269"/>
      <c r="I121" s="269"/>
      <c r="J121" s="269"/>
      <c r="K121" s="270"/>
    </row>
    <row r="122" spans="2:11" s="1" customFormat="1" ht="45" customHeight="1">
      <c r="B122" s="271"/>
      <c r="C122" s="359" t="s">
        <v>884</v>
      </c>
      <c r="D122" s="359"/>
      <c r="E122" s="359"/>
      <c r="F122" s="359"/>
      <c r="G122" s="359"/>
      <c r="H122" s="359"/>
      <c r="I122" s="359"/>
      <c r="J122" s="359"/>
      <c r="K122" s="272"/>
    </row>
    <row r="123" spans="2:11" s="1" customFormat="1" ht="17.25" customHeight="1">
      <c r="B123" s="273"/>
      <c r="C123" s="245" t="s">
        <v>830</v>
      </c>
      <c r="D123" s="245"/>
      <c r="E123" s="245"/>
      <c r="F123" s="245" t="s">
        <v>831</v>
      </c>
      <c r="G123" s="246"/>
      <c r="H123" s="245" t="s">
        <v>51</v>
      </c>
      <c r="I123" s="245" t="s">
        <v>54</v>
      </c>
      <c r="J123" s="245" t="s">
        <v>832</v>
      </c>
      <c r="K123" s="274"/>
    </row>
    <row r="124" spans="2:11" s="1" customFormat="1" ht="17.25" customHeight="1">
      <c r="B124" s="273"/>
      <c r="C124" s="247" t="s">
        <v>833</v>
      </c>
      <c r="D124" s="247"/>
      <c r="E124" s="247"/>
      <c r="F124" s="248" t="s">
        <v>834</v>
      </c>
      <c r="G124" s="249"/>
      <c r="H124" s="247"/>
      <c r="I124" s="247"/>
      <c r="J124" s="247" t="s">
        <v>835</v>
      </c>
      <c r="K124" s="274"/>
    </row>
    <row r="125" spans="2:11" s="1" customFormat="1" ht="5.25" customHeight="1">
      <c r="B125" s="275"/>
      <c r="C125" s="250"/>
      <c r="D125" s="250"/>
      <c r="E125" s="250"/>
      <c r="F125" s="250"/>
      <c r="G125" s="276"/>
      <c r="H125" s="250"/>
      <c r="I125" s="250"/>
      <c r="J125" s="250"/>
      <c r="K125" s="277"/>
    </row>
    <row r="126" spans="2:11" s="1" customFormat="1" ht="15" customHeight="1">
      <c r="B126" s="275"/>
      <c r="C126" s="232" t="s">
        <v>839</v>
      </c>
      <c r="D126" s="252"/>
      <c r="E126" s="252"/>
      <c r="F126" s="253" t="s">
        <v>836</v>
      </c>
      <c r="G126" s="232"/>
      <c r="H126" s="232" t="s">
        <v>876</v>
      </c>
      <c r="I126" s="232" t="s">
        <v>838</v>
      </c>
      <c r="J126" s="232">
        <v>120</v>
      </c>
      <c r="K126" s="278"/>
    </row>
    <row r="127" spans="2:11" s="1" customFormat="1" ht="15" customHeight="1">
      <c r="B127" s="275"/>
      <c r="C127" s="232" t="s">
        <v>885</v>
      </c>
      <c r="D127" s="232"/>
      <c r="E127" s="232"/>
      <c r="F127" s="253" t="s">
        <v>836</v>
      </c>
      <c r="G127" s="232"/>
      <c r="H127" s="232" t="s">
        <v>886</v>
      </c>
      <c r="I127" s="232" t="s">
        <v>838</v>
      </c>
      <c r="J127" s="232" t="s">
        <v>887</v>
      </c>
      <c r="K127" s="278"/>
    </row>
    <row r="128" spans="2:11" s="1" customFormat="1" ht="15" customHeight="1">
      <c r="B128" s="275"/>
      <c r="C128" s="232" t="s">
        <v>784</v>
      </c>
      <c r="D128" s="232"/>
      <c r="E128" s="232"/>
      <c r="F128" s="253" t="s">
        <v>836</v>
      </c>
      <c r="G128" s="232"/>
      <c r="H128" s="232" t="s">
        <v>888</v>
      </c>
      <c r="I128" s="232" t="s">
        <v>838</v>
      </c>
      <c r="J128" s="232" t="s">
        <v>887</v>
      </c>
      <c r="K128" s="278"/>
    </row>
    <row r="129" spans="2:11" s="1" customFormat="1" ht="15" customHeight="1">
      <c r="B129" s="275"/>
      <c r="C129" s="232" t="s">
        <v>847</v>
      </c>
      <c r="D129" s="232"/>
      <c r="E129" s="232"/>
      <c r="F129" s="253" t="s">
        <v>842</v>
      </c>
      <c r="G129" s="232"/>
      <c r="H129" s="232" t="s">
        <v>848</v>
      </c>
      <c r="I129" s="232" t="s">
        <v>838</v>
      </c>
      <c r="J129" s="232">
        <v>15</v>
      </c>
      <c r="K129" s="278"/>
    </row>
    <row r="130" spans="2:11" s="1" customFormat="1" ht="15" customHeight="1">
      <c r="B130" s="275"/>
      <c r="C130" s="256" t="s">
        <v>849</v>
      </c>
      <c r="D130" s="256"/>
      <c r="E130" s="256"/>
      <c r="F130" s="257" t="s">
        <v>842</v>
      </c>
      <c r="G130" s="256"/>
      <c r="H130" s="256" t="s">
        <v>850</v>
      </c>
      <c r="I130" s="256" t="s">
        <v>838</v>
      </c>
      <c r="J130" s="256">
        <v>15</v>
      </c>
      <c r="K130" s="278"/>
    </row>
    <row r="131" spans="2:11" s="1" customFormat="1" ht="15" customHeight="1">
      <c r="B131" s="275"/>
      <c r="C131" s="256" t="s">
        <v>851</v>
      </c>
      <c r="D131" s="256"/>
      <c r="E131" s="256"/>
      <c r="F131" s="257" t="s">
        <v>842</v>
      </c>
      <c r="G131" s="256"/>
      <c r="H131" s="256" t="s">
        <v>852</v>
      </c>
      <c r="I131" s="256" t="s">
        <v>838</v>
      </c>
      <c r="J131" s="256">
        <v>20</v>
      </c>
      <c r="K131" s="278"/>
    </row>
    <row r="132" spans="2:11" s="1" customFormat="1" ht="15" customHeight="1">
      <c r="B132" s="275"/>
      <c r="C132" s="256" t="s">
        <v>853</v>
      </c>
      <c r="D132" s="256"/>
      <c r="E132" s="256"/>
      <c r="F132" s="257" t="s">
        <v>842</v>
      </c>
      <c r="G132" s="256"/>
      <c r="H132" s="256" t="s">
        <v>854</v>
      </c>
      <c r="I132" s="256" t="s">
        <v>838</v>
      </c>
      <c r="J132" s="256">
        <v>20</v>
      </c>
      <c r="K132" s="278"/>
    </row>
    <row r="133" spans="2:11" s="1" customFormat="1" ht="15" customHeight="1">
      <c r="B133" s="275"/>
      <c r="C133" s="232" t="s">
        <v>841</v>
      </c>
      <c r="D133" s="232"/>
      <c r="E133" s="232"/>
      <c r="F133" s="253" t="s">
        <v>842</v>
      </c>
      <c r="G133" s="232"/>
      <c r="H133" s="232" t="s">
        <v>876</v>
      </c>
      <c r="I133" s="232" t="s">
        <v>838</v>
      </c>
      <c r="J133" s="232">
        <v>50</v>
      </c>
      <c r="K133" s="278"/>
    </row>
    <row r="134" spans="2:11" s="1" customFormat="1" ht="15" customHeight="1">
      <c r="B134" s="275"/>
      <c r="C134" s="232" t="s">
        <v>855</v>
      </c>
      <c r="D134" s="232"/>
      <c r="E134" s="232"/>
      <c r="F134" s="253" t="s">
        <v>842</v>
      </c>
      <c r="G134" s="232"/>
      <c r="H134" s="232" t="s">
        <v>876</v>
      </c>
      <c r="I134" s="232" t="s">
        <v>838</v>
      </c>
      <c r="J134" s="232">
        <v>50</v>
      </c>
      <c r="K134" s="278"/>
    </row>
    <row r="135" spans="2:11" s="1" customFormat="1" ht="15" customHeight="1">
      <c r="B135" s="275"/>
      <c r="C135" s="232" t="s">
        <v>861</v>
      </c>
      <c r="D135" s="232"/>
      <c r="E135" s="232"/>
      <c r="F135" s="253" t="s">
        <v>842</v>
      </c>
      <c r="G135" s="232"/>
      <c r="H135" s="232" t="s">
        <v>876</v>
      </c>
      <c r="I135" s="232" t="s">
        <v>838</v>
      </c>
      <c r="J135" s="232">
        <v>50</v>
      </c>
      <c r="K135" s="278"/>
    </row>
    <row r="136" spans="2:11" s="1" customFormat="1" ht="15" customHeight="1">
      <c r="B136" s="275"/>
      <c r="C136" s="232" t="s">
        <v>863</v>
      </c>
      <c r="D136" s="232"/>
      <c r="E136" s="232"/>
      <c r="F136" s="253" t="s">
        <v>842</v>
      </c>
      <c r="G136" s="232"/>
      <c r="H136" s="232" t="s">
        <v>876</v>
      </c>
      <c r="I136" s="232" t="s">
        <v>838</v>
      </c>
      <c r="J136" s="232">
        <v>50</v>
      </c>
      <c r="K136" s="278"/>
    </row>
    <row r="137" spans="2:11" s="1" customFormat="1" ht="15" customHeight="1">
      <c r="B137" s="275"/>
      <c r="C137" s="232" t="s">
        <v>864</v>
      </c>
      <c r="D137" s="232"/>
      <c r="E137" s="232"/>
      <c r="F137" s="253" t="s">
        <v>842</v>
      </c>
      <c r="G137" s="232"/>
      <c r="H137" s="232" t="s">
        <v>889</v>
      </c>
      <c r="I137" s="232" t="s">
        <v>838</v>
      </c>
      <c r="J137" s="232">
        <v>255</v>
      </c>
      <c r="K137" s="278"/>
    </row>
    <row r="138" spans="2:11" s="1" customFormat="1" ht="15" customHeight="1">
      <c r="B138" s="275"/>
      <c r="C138" s="232" t="s">
        <v>866</v>
      </c>
      <c r="D138" s="232"/>
      <c r="E138" s="232"/>
      <c r="F138" s="253" t="s">
        <v>836</v>
      </c>
      <c r="G138" s="232"/>
      <c r="H138" s="232" t="s">
        <v>890</v>
      </c>
      <c r="I138" s="232" t="s">
        <v>868</v>
      </c>
      <c r="J138" s="232"/>
      <c r="K138" s="278"/>
    </row>
    <row r="139" spans="2:11" s="1" customFormat="1" ht="15" customHeight="1">
      <c r="B139" s="275"/>
      <c r="C139" s="232" t="s">
        <v>869</v>
      </c>
      <c r="D139" s="232"/>
      <c r="E139" s="232"/>
      <c r="F139" s="253" t="s">
        <v>836</v>
      </c>
      <c r="G139" s="232"/>
      <c r="H139" s="232" t="s">
        <v>891</v>
      </c>
      <c r="I139" s="232" t="s">
        <v>871</v>
      </c>
      <c r="J139" s="232"/>
      <c r="K139" s="278"/>
    </row>
    <row r="140" spans="2:11" s="1" customFormat="1" ht="15" customHeight="1">
      <c r="B140" s="275"/>
      <c r="C140" s="232" t="s">
        <v>872</v>
      </c>
      <c r="D140" s="232"/>
      <c r="E140" s="232"/>
      <c r="F140" s="253" t="s">
        <v>836</v>
      </c>
      <c r="G140" s="232"/>
      <c r="H140" s="232" t="s">
        <v>872</v>
      </c>
      <c r="I140" s="232" t="s">
        <v>871</v>
      </c>
      <c r="J140" s="232"/>
      <c r="K140" s="278"/>
    </row>
    <row r="141" spans="2:11" s="1" customFormat="1" ht="15" customHeight="1">
      <c r="B141" s="275"/>
      <c r="C141" s="232" t="s">
        <v>35</v>
      </c>
      <c r="D141" s="232"/>
      <c r="E141" s="232"/>
      <c r="F141" s="253" t="s">
        <v>836</v>
      </c>
      <c r="G141" s="232"/>
      <c r="H141" s="232" t="s">
        <v>892</v>
      </c>
      <c r="I141" s="232" t="s">
        <v>871</v>
      </c>
      <c r="J141" s="232"/>
      <c r="K141" s="278"/>
    </row>
    <row r="142" spans="2:11" s="1" customFormat="1" ht="15" customHeight="1">
      <c r="B142" s="275"/>
      <c r="C142" s="232" t="s">
        <v>893</v>
      </c>
      <c r="D142" s="232"/>
      <c r="E142" s="232"/>
      <c r="F142" s="253" t="s">
        <v>836</v>
      </c>
      <c r="G142" s="232"/>
      <c r="H142" s="232" t="s">
        <v>894</v>
      </c>
      <c r="I142" s="232" t="s">
        <v>871</v>
      </c>
      <c r="J142" s="232"/>
      <c r="K142" s="278"/>
    </row>
    <row r="143" spans="2:11" s="1" customFormat="1" ht="15" customHeight="1">
      <c r="B143" s="279"/>
      <c r="C143" s="280"/>
      <c r="D143" s="280"/>
      <c r="E143" s="280"/>
      <c r="F143" s="280"/>
      <c r="G143" s="280"/>
      <c r="H143" s="280"/>
      <c r="I143" s="280"/>
      <c r="J143" s="280"/>
      <c r="K143" s="281"/>
    </row>
    <row r="144" spans="2:11" s="1" customFormat="1" ht="18.75" customHeight="1">
      <c r="B144" s="266"/>
      <c r="C144" s="266"/>
      <c r="D144" s="266"/>
      <c r="E144" s="266"/>
      <c r="F144" s="267"/>
      <c r="G144" s="266"/>
      <c r="H144" s="266"/>
      <c r="I144" s="266"/>
      <c r="J144" s="266"/>
      <c r="K144" s="266"/>
    </row>
    <row r="145" spans="2:11" s="1" customFormat="1" ht="18.75" customHeight="1">
      <c r="B145" s="239"/>
      <c r="C145" s="239"/>
      <c r="D145" s="239"/>
      <c r="E145" s="239"/>
      <c r="F145" s="239"/>
      <c r="G145" s="239"/>
      <c r="H145" s="239"/>
      <c r="I145" s="239"/>
      <c r="J145" s="239"/>
      <c r="K145" s="239"/>
    </row>
    <row r="146" spans="2:11" s="1" customFormat="1" ht="7.5" customHeight="1">
      <c r="B146" s="240"/>
      <c r="C146" s="241"/>
      <c r="D146" s="241"/>
      <c r="E146" s="241"/>
      <c r="F146" s="241"/>
      <c r="G146" s="241"/>
      <c r="H146" s="241"/>
      <c r="I146" s="241"/>
      <c r="J146" s="241"/>
      <c r="K146" s="242"/>
    </row>
    <row r="147" spans="2:11" s="1" customFormat="1" ht="45" customHeight="1">
      <c r="B147" s="243"/>
      <c r="C147" s="361" t="s">
        <v>895</v>
      </c>
      <c r="D147" s="361"/>
      <c r="E147" s="361"/>
      <c r="F147" s="361"/>
      <c r="G147" s="361"/>
      <c r="H147" s="361"/>
      <c r="I147" s="361"/>
      <c r="J147" s="361"/>
      <c r="K147" s="244"/>
    </row>
    <row r="148" spans="2:11" s="1" customFormat="1" ht="17.25" customHeight="1">
      <c r="B148" s="243"/>
      <c r="C148" s="245" t="s">
        <v>830</v>
      </c>
      <c r="D148" s="245"/>
      <c r="E148" s="245"/>
      <c r="F148" s="245" t="s">
        <v>831</v>
      </c>
      <c r="G148" s="246"/>
      <c r="H148" s="245" t="s">
        <v>51</v>
      </c>
      <c r="I148" s="245" t="s">
        <v>54</v>
      </c>
      <c r="J148" s="245" t="s">
        <v>832</v>
      </c>
      <c r="K148" s="244"/>
    </row>
    <row r="149" spans="2:11" s="1" customFormat="1" ht="17.25" customHeight="1">
      <c r="B149" s="243"/>
      <c r="C149" s="247" t="s">
        <v>833</v>
      </c>
      <c r="D149" s="247"/>
      <c r="E149" s="247"/>
      <c r="F149" s="248" t="s">
        <v>834</v>
      </c>
      <c r="G149" s="249"/>
      <c r="H149" s="247"/>
      <c r="I149" s="247"/>
      <c r="J149" s="247" t="s">
        <v>835</v>
      </c>
      <c r="K149" s="244"/>
    </row>
    <row r="150" spans="2:11" s="1" customFormat="1" ht="5.25" customHeight="1">
      <c r="B150" s="255"/>
      <c r="C150" s="250"/>
      <c r="D150" s="250"/>
      <c r="E150" s="250"/>
      <c r="F150" s="250"/>
      <c r="G150" s="251"/>
      <c r="H150" s="250"/>
      <c r="I150" s="250"/>
      <c r="J150" s="250"/>
      <c r="K150" s="278"/>
    </row>
    <row r="151" spans="2:11" s="1" customFormat="1" ht="15" customHeight="1">
      <c r="B151" s="255"/>
      <c r="C151" s="282" t="s">
        <v>839</v>
      </c>
      <c r="D151" s="232"/>
      <c r="E151" s="232"/>
      <c r="F151" s="283" t="s">
        <v>836</v>
      </c>
      <c r="G151" s="232"/>
      <c r="H151" s="282" t="s">
        <v>876</v>
      </c>
      <c r="I151" s="282" t="s">
        <v>838</v>
      </c>
      <c r="J151" s="282">
        <v>120</v>
      </c>
      <c r="K151" s="278"/>
    </row>
    <row r="152" spans="2:11" s="1" customFormat="1" ht="15" customHeight="1">
      <c r="B152" s="255"/>
      <c r="C152" s="282" t="s">
        <v>885</v>
      </c>
      <c r="D152" s="232"/>
      <c r="E152" s="232"/>
      <c r="F152" s="283" t="s">
        <v>836</v>
      </c>
      <c r="G152" s="232"/>
      <c r="H152" s="282" t="s">
        <v>896</v>
      </c>
      <c r="I152" s="282" t="s">
        <v>838</v>
      </c>
      <c r="J152" s="282" t="s">
        <v>887</v>
      </c>
      <c r="K152" s="278"/>
    </row>
    <row r="153" spans="2:11" s="1" customFormat="1" ht="15" customHeight="1">
      <c r="B153" s="255"/>
      <c r="C153" s="282" t="s">
        <v>784</v>
      </c>
      <c r="D153" s="232"/>
      <c r="E153" s="232"/>
      <c r="F153" s="283" t="s">
        <v>836</v>
      </c>
      <c r="G153" s="232"/>
      <c r="H153" s="282" t="s">
        <v>897</v>
      </c>
      <c r="I153" s="282" t="s">
        <v>838</v>
      </c>
      <c r="J153" s="282" t="s">
        <v>887</v>
      </c>
      <c r="K153" s="278"/>
    </row>
    <row r="154" spans="2:11" s="1" customFormat="1" ht="15" customHeight="1">
      <c r="B154" s="255"/>
      <c r="C154" s="282" t="s">
        <v>841</v>
      </c>
      <c r="D154" s="232"/>
      <c r="E154" s="232"/>
      <c r="F154" s="283" t="s">
        <v>842</v>
      </c>
      <c r="G154" s="232"/>
      <c r="H154" s="282" t="s">
        <v>876</v>
      </c>
      <c r="I154" s="282" t="s">
        <v>838</v>
      </c>
      <c r="J154" s="282">
        <v>50</v>
      </c>
      <c r="K154" s="278"/>
    </row>
    <row r="155" spans="2:11" s="1" customFormat="1" ht="15" customHeight="1">
      <c r="B155" s="255"/>
      <c r="C155" s="282" t="s">
        <v>844</v>
      </c>
      <c r="D155" s="232"/>
      <c r="E155" s="232"/>
      <c r="F155" s="283" t="s">
        <v>836</v>
      </c>
      <c r="G155" s="232"/>
      <c r="H155" s="282" t="s">
        <v>876</v>
      </c>
      <c r="I155" s="282" t="s">
        <v>846</v>
      </c>
      <c r="J155" s="282"/>
      <c r="K155" s="278"/>
    </row>
    <row r="156" spans="2:11" s="1" customFormat="1" ht="15" customHeight="1">
      <c r="B156" s="255"/>
      <c r="C156" s="282" t="s">
        <v>855</v>
      </c>
      <c r="D156" s="232"/>
      <c r="E156" s="232"/>
      <c r="F156" s="283" t="s">
        <v>842</v>
      </c>
      <c r="G156" s="232"/>
      <c r="H156" s="282" t="s">
        <v>876</v>
      </c>
      <c r="I156" s="282" t="s">
        <v>838</v>
      </c>
      <c r="J156" s="282">
        <v>50</v>
      </c>
      <c r="K156" s="278"/>
    </row>
    <row r="157" spans="2:11" s="1" customFormat="1" ht="15" customHeight="1">
      <c r="B157" s="255"/>
      <c r="C157" s="282" t="s">
        <v>863</v>
      </c>
      <c r="D157" s="232"/>
      <c r="E157" s="232"/>
      <c r="F157" s="283" t="s">
        <v>842</v>
      </c>
      <c r="G157" s="232"/>
      <c r="H157" s="282" t="s">
        <v>876</v>
      </c>
      <c r="I157" s="282" t="s">
        <v>838</v>
      </c>
      <c r="J157" s="282">
        <v>50</v>
      </c>
      <c r="K157" s="278"/>
    </row>
    <row r="158" spans="2:11" s="1" customFormat="1" ht="15" customHeight="1">
      <c r="B158" s="255"/>
      <c r="C158" s="282" t="s">
        <v>861</v>
      </c>
      <c r="D158" s="232"/>
      <c r="E158" s="232"/>
      <c r="F158" s="283" t="s">
        <v>842</v>
      </c>
      <c r="G158" s="232"/>
      <c r="H158" s="282" t="s">
        <v>876</v>
      </c>
      <c r="I158" s="282" t="s">
        <v>838</v>
      </c>
      <c r="J158" s="282">
        <v>50</v>
      </c>
      <c r="K158" s="278"/>
    </row>
    <row r="159" spans="2:11" s="1" customFormat="1" ht="15" customHeight="1">
      <c r="B159" s="255"/>
      <c r="C159" s="282" t="s">
        <v>85</v>
      </c>
      <c r="D159" s="232"/>
      <c r="E159" s="232"/>
      <c r="F159" s="283" t="s">
        <v>836</v>
      </c>
      <c r="G159" s="232"/>
      <c r="H159" s="282" t="s">
        <v>898</v>
      </c>
      <c r="I159" s="282" t="s">
        <v>838</v>
      </c>
      <c r="J159" s="282" t="s">
        <v>899</v>
      </c>
      <c r="K159" s="278"/>
    </row>
    <row r="160" spans="2:11" s="1" customFormat="1" ht="15" customHeight="1">
      <c r="B160" s="255"/>
      <c r="C160" s="282" t="s">
        <v>900</v>
      </c>
      <c r="D160" s="232"/>
      <c r="E160" s="232"/>
      <c r="F160" s="283" t="s">
        <v>836</v>
      </c>
      <c r="G160" s="232"/>
      <c r="H160" s="282" t="s">
        <v>901</v>
      </c>
      <c r="I160" s="282" t="s">
        <v>871</v>
      </c>
      <c r="J160" s="282"/>
      <c r="K160" s="278"/>
    </row>
    <row r="161" spans="2:11" s="1" customFormat="1" ht="15" customHeight="1">
      <c r="B161" s="284"/>
      <c r="C161" s="264"/>
      <c r="D161" s="264"/>
      <c r="E161" s="264"/>
      <c r="F161" s="264"/>
      <c r="G161" s="264"/>
      <c r="H161" s="264"/>
      <c r="I161" s="264"/>
      <c r="J161" s="264"/>
      <c r="K161" s="285"/>
    </row>
    <row r="162" spans="2:11" s="1" customFormat="1" ht="18.75" customHeight="1">
      <c r="B162" s="266"/>
      <c r="C162" s="276"/>
      <c r="D162" s="276"/>
      <c r="E162" s="276"/>
      <c r="F162" s="286"/>
      <c r="G162" s="276"/>
      <c r="H162" s="276"/>
      <c r="I162" s="276"/>
      <c r="J162" s="276"/>
      <c r="K162" s="266"/>
    </row>
    <row r="163" spans="2:11" s="1" customFormat="1" ht="18.75" customHeight="1">
      <c r="B163" s="239"/>
      <c r="C163" s="239"/>
      <c r="D163" s="239"/>
      <c r="E163" s="239"/>
      <c r="F163" s="239"/>
      <c r="G163" s="239"/>
      <c r="H163" s="239"/>
      <c r="I163" s="239"/>
      <c r="J163" s="239"/>
      <c r="K163" s="239"/>
    </row>
    <row r="164" spans="2:11" s="1" customFormat="1" ht="7.5" customHeight="1">
      <c r="B164" s="221"/>
      <c r="C164" s="222"/>
      <c r="D164" s="222"/>
      <c r="E164" s="222"/>
      <c r="F164" s="222"/>
      <c r="G164" s="222"/>
      <c r="H164" s="222"/>
      <c r="I164" s="222"/>
      <c r="J164" s="222"/>
      <c r="K164" s="223"/>
    </row>
    <row r="165" spans="2:11" s="1" customFormat="1" ht="45" customHeight="1">
      <c r="B165" s="224"/>
      <c r="C165" s="359" t="s">
        <v>902</v>
      </c>
      <c r="D165" s="359"/>
      <c r="E165" s="359"/>
      <c r="F165" s="359"/>
      <c r="G165" s="359"/>
      <c r="H165" s="359"/>
      <c r="I165" s="359"/>
      <c r="J165" s="359"/>
      <c r="K165" s="225"/>
    </row>
    <row r="166" spans="2:11" s="1" customFormat="1" ht="17.25" customHeight="1">
      <c r="B166" s="224"/>
      <c r="C166" s="245" t="s">
        <v>830</v>
      </c>
      <c r="D166" s="245"/>
      <c r="E166" s="245"/>
      <c r="F166" s="245" t="s">
        <v>831</v>
      </c>
      <c r="G166" s="287"/>
      <c r="H166" s="288" t="s">
        <v>51</v>
      </c>
      <c r="I166" s="288" t="s">
        <v>54</v>
      </c>
      <c r="J166" s="245" t="s">
        <v>832</v>
      </c>
      <c r="K166" s="225"/>
    </row>
    <row r="167" spans="2:11" s="1" customFormat="1" ht="17.25" customHeight="1">
      <c r="B167" s="226"/>
      <c r="C167" s="247" t="s">
        <v>833</v>
      </c>
      <c r="D167" s="247"/>
      <c r="E167" s="247"/>
      <c r="F167" s="248" t="s">
        <v>834</v>
      </c>
      <c r="G167" s="289"/>
      <c r="H167" s="290"/>
      <c r="I167" s="290"/>
      <c r="J167" s="247" t="s">
        <v>835</v>
      </c>
      <c r="K167" s="227"/>
    </row>
    <row r="168" spans="2:11" s="1" customFormat="1" ht="5.25" customHeight="1">
      <c r="B168" s="255"/>
      <c r="C168" s="250"/>
      <c r="D168" s="250"/>
      <c r="E168" s="250"/>
      <c r="F168" s="250"/>
      <c r="G168" s="251"/>
      <c r="H168" s="250"/>
      <c r="I168" s="250"/>
      <c r="J168" s="250"/>
      <c r="K168" s="278"/>
    </row>
    <row r="169" spans="2:11" s="1" customFormat="1" ht="15" customHeight="1">
      <c r="B169" s="255"/>
      <c r="C169" s="232" t="s">
        <v>839</v>
      </c>
      <c r="D169" s="232"/>
      <c r="E169" s="232"/>
      <c r="F169" s="253" t="s">
        <v>836</v>
      </c>
      <c r="G169" s="232"/>
      <c r="H169" s="232" t="s">
        <v>876</v>
      </c>
      <c r="I169" s="232" t="s">
        <v>838</v>
      </c>
      <c r="J169" s="232">
        <v>120</v>
      </c>
      <c r="K169" s="278"/>
    </row>
    <row r="170" spans="2:11" s="1" customFormat="1" ht="15" customHeight="1">
      <c r="B170" s="255"/>
      <c r="C170" s="232" t="s">
        <v>885</v>
      </c>
      <c r="D170" s="232"/>
      <c r="E170" s="232"/>
      <c r="F170" s="253" t="s">
        <v>836</v>
      </c>
      <c r="G170" s="232"/>
      <c r="H170" s="232" t="s">
        <v>886</v>
      </c>
      <c r="I170" s="232" t="s">
        <v>838</v>
      </c>
      <c r="J170" s="232" t="s">
        <v>887</v>
      </c>
      <c r="K170" s="278"/>
    </row>
    <row r="171" spans="2:11" s="1" customFormat="1" ht="15" customHeight="1">
      <c r="B171" s="255"/>
      <c r="C171" s="232" t="s">
        <v>784</v>
      </c>
      <c r="D171" s="232"/>
      <c r="E171" s="232"/>
      <c r="F171" s="253" t="s">
        <v>836</v>
      </c>
      <c r="G171" s="232"/>
      <c r="H171" s="232" t="s">
        <v>903</v>
      </c>
      <c r="I171" s="232" t="s">
        <v>838</v>
      </c>
      <c r="J171" s="232" t="s">
        <v>887</v>
      </c>
      <c r="K171" s="278"/>
    </row>
    <row r="172" spans="2:11" s="1" customFormat="1" ht="15" customHeight="1">
      <c r="B172" s="255"/>
      <c r="C172" s="232" t="s">
        <v>841</v>
      </c>
      <c r="D172" s="232"/>
      <c r="E172" s="232"/>
      <c r="F172" s="253" t="s">
        <v>842</v>
      </c>
      <c r="G172" s="232"/>
      <c r="H172" s="232" t="s">
        <v>903</v>
      </c>
      <c r="I172" s="232" t="s">
        <v>838</v>
      </c>
      <c r="J172" s="232">
        <v>50</v>
      </c>
      <c r="K172" s="278"/>
    </row>
    <row r="173" spans="2:11" s="1" customFormat="1" ht="15" customHeight="1">
      <c r="B173" s="255"/>
      <c r="C173" s="232" t="s">
        <v>844</v>
      </c>
      <c r="D173" s="232"/>
      <c r="E173" s="232"/>
      <c r="F173" s="253" t="s">
        <v>836</v>
      </c>
      <c r="G173" s="232"/>
      <c r="H173" s="232" t="s">
        <v>903</v>
      </c>
      <c r="I173" s="232" t="s">
        <v>846</v>
      </c>
      <c r="J173" s="232"/>
      <c r="K173" s="278"/>
    </row>
    <row r="174" spans="2:11" s="1" customFormat="1" ht="15" customHeight="1">
      <c r="B174" s="255"/>
      <c r="C174" s="232" t="s">
        <v>855</v>
      </c>
      <c r="D174" s="232"/>
      <c r="E174" s="232"/>
      <c r="F174" s="253" t="s">
        <v>842</v>
      </c>
      <c r="G174" s="232"/>
      <c r="H174" s="232" t="s">
        <v>903</v>
      </c>
      <c r="I174" s="232" t="s">
        <v>838</v>
      </c>
      <c r="J174" s="232">
        <v>50</v>
      </c>
      <c r="K174" s="278"/>
    </row>
    <row r="175" spans="2:11" s="1" customFormat="1" ht="15" customHeight="1">
      <c r="B175" s="255"/>
      <c r="C175" s="232" t="s">
        <v>863</v>
      </c>
      <c r="D175" s="232"/>
      <c r="E175" s="232"/>
      <c r="F175" s="253" t="s">
        <v>842</v>
      </c>
      <c r="G175" s="232"/>
      <c r="H175" s="232" t="s">
        <v>903</v>
      </c>
      <c r="I175" s="232" t="s">
        <v>838</v>
      </c>
      <c r="J175" s="232">
        <v>50</v>
      </c>
      <c r="K175" s="278"/>
    </row>
    <row r="176" spans="2:11" s="1" customFormat="1" ht="15" customHeight="1">
      <c r="B176" s="255"/>
      <c r="C176" s="232" t="s">
        <v>861</v>
      </c>
      <c r="D176" s="232"/>
      <c r="E176" s="232"/>
      <c r="F176" s="253" t="s">
        <v>842</v>
      </c>
      <c r="G176" s="232"/>
      <c r="H176" s="232" t="s">
        <v>903</v>
      </c>
      <c r="I176" s="232" t="s">
        <v>838</v>
      </c>
      <c r="J176" s="232">
        <v>50</v>
      </c>
      <c r="K176" s="278"/>
    </row>
    <row r="177" spans="2:11" s="1" customFormat="1" ht="15" customHeight="1">
      <c r="B177" s="255"/>
      <c r="C177" s="232" t="s">
        <v>93</v>
      </c>
      <c r="D177" s="232"/>
      <c r="E177" s="232"/>
      <c r="F177" s="253" t="s">
        <v>836</v>
      </c>
      <c r="G177" s="232"/>
      <c r="H177" s="232" t="s">
        <v>904</v>
      </c>
      <c r="I177" s="232" t="s">
        <v>905</v>
      </c>
      <c r="J177" s="232"/>
      <c r="K177" s="278"/>
    </row>
    <row r="178" spans="2:11" s="1" customFormat="1" ht="15" customHeight="1">
      <c r="B178" s="255"/>
      <c r="C178" s="232" t="s">
        <v>54</v>
      </c>
      <c r="D178" s="232"/>
      <c r="E178" s="232"/>
      <c r="F178" s="253" t="s">
        <v>836</v>
      </c>
      <c r="G178" s="232"/>
      <c r="H178" s="232" t="s">
        <v>906</v>
      </c>
      <c r="I178" s="232" t="s">
        <v>907</v>
      </c>
      <c r="J178" s="232">
        <v>1</v>
      </c>
      <c r="K178" s="278"/>
    </row>
    <row r="179" spans="2:11" s="1" customFormat="1" ht="15" customHeight="1">
      <c r="B179" s="255"/>
      <c r="C179" s="232" t="s">
        <v>50</v>
      </c>
      <c r="D179" s="232"/>
      <c r="E179" s="232"/>
      <c r="F179" s="253" t="s">
        <v>836</v>
      </c>
      <c r="G179" s="232"/>
      <c r="H179" s="232" t="s">
        <v>908</v>
      </c>
      <c r="I179" s="232" t="s">
        <v>838</v>
      </c>
      <c r="J179" s="232">
        <v>20</v>
      </c>
      <c r="K179" s="278"/>
    </row>
    <row r="180" spans="2:11" s="1" customFormat="1" ht="15" customHeight="1">
      <c r="B180" s="255"/>
      <c r="C180" s="232" t="s">
        <v>51</v>
      </c>
      <c r="D180" s="232"/>
      <c r="E180" s="232"/>
      <c r="F180" s="253" t="s">
        <v>836</v>
      </c>
      <c r="G180" s="232"/>
      <c r="H180" s="232" t="s">
        <v>909</v>
      </c>
      <c r="I180" s="232" t="s">
        <v>838</v>
      </c>
      <c r="J180" s="232">
        <v>255</v>
      </c>
      <c r="K180" s="278"/>
    </row>
    <row r="181" spans="2:11" s="1" customFormat="1" ht="15" customHeight="1">
      <c r="B181" s="255"/>
      <c r="C181" s="232" t="s">
        <v>94</v>
      </c>
      <c r="D181" s="232"/>
      <c r="E181" s="232"/>
      <c r="F181" s="253" t="s">
        <v>836</v>
      </c>
      <c r="G181" s="232"/>
      <c r="H181" s="232" t="s">
        <v>800</v>
      </c>
      <c r="I181" s="232" t="s">
        <v>838</v>
      </c>
      <c r="J181" s="232">
        <v>10</v>
      </c>
      <c r="K181" s="278"/>
    </row>
    <row r="182" spans="2:11" s="1" customFormat="1" ht="15" customHeight="1">
      <c r="B182" s="255"/>
      <c r="C182" s="232" t="s">
        <v>95</v>
      </c>
      <c r="D182" s="232"/>
      <c r="E182" s="232"/>
      <c r="F182" s="253" t="s">
        <v>836</v>
      </c>
      <c r="G182" s="232"/>
      <c r="H182" s="232" t="s">
        <v>910</v>
      </c>
      <c r="I182" s="232" t="s">
        <v>871</v>
      </c>
      <c r="J182" s="232"/>
      <c r="K182" s="278"/>
    </row>
    <row r="183" spans="2:11" s="1" customFormat="1" ht="15" customHeight="1">
      <c r="B183" s="255"/>
      <c r="C183" s="232" t="s">
        <v>911</v>
      </c>
      <c r="D183" s="232"/>
      <c r="E183" s="232"/>
      <c r="F183" s="253" t="s">
        <v>836</v>
      </c>
      <c r="G183" s="232"/>
      <c r="H183" s="232" t="s">
        <v>912</v>
      </c>
      <c r="I183" s="232" t="s">
        <v>871</v>
      </c>
      <c r="J183" s="232"/>
      <c r="K183" s="278"/>
    </row>
    <row r="184" spans="2:11" s="1" customFormat="1" ht="15" customHeight="1">
      <c r="B184" s="255"/>
      <c r="C184" s="232" t="s">
        <v>900</v>
      </c>
      <c r="D184" s="232"/>
      <c r="E184" s="232"/>
      <c r="F184" s="253" t="s">
        <v>836</v>
      </c>
      <c r="G184" s="232"/>
      <c r="H184" s="232" t="s">
        <v>913</v>
      </c>
      <c r="I184" s="232" t="s">
        <v>871</v>
      </c>
      <c r="J184" s="232"/>
      <c r="K184" s="278"/>
    </row>
    <row r="185" spans="2:11" s="1" customFormat="1" ht="15" customHeight="1">
      <c r="B185" s="255"/>
      <c r="C185" s="232" t="s">
        <v>97</v>
      </c>
      <c r="D185" s="232"/>
      <c r="E185" s="232"/>
      <c r="F185" s="253" t="s">
        <v>842</v>
      </c>
      <c r="G185" s="232"/>
      <c r="H185" s="232" t="s">
        <v>914</v>
      </c>
      <c r="I185" s="232" t="s">
        <v>838</v>
      </c>
      <c r="J185" s="232">
        <v>50</v>
      </c>
      <c r="K185" s="278"/>
    </row>
    <row r="186" spans="2:11" s="1" customFormat="1" ht="15" customHeight="1">
      <c r="B186" s="255"/>
      <c r="C186" s="232" t="s">
        <v>915</v>
      </c>
      <c r="D186" s="232"/>
      <c r="E186" s="232"/>
      <c r="F186" s="253" t="s">
        <v>842</v>
      </c>
      <c r="G186" s="232"/>
      <c r="H186" s="232" t="s">
        <v>916</v>
      </c>
      <c r="I186" s="232" t="s">
        <v>917</v>
      </c>
      <c r="J186" s="232"/>
      <c r="K186" s="278"/>
    </row>
    <row r="187" spans="2:11" s="1" customFormat="1" ht="15" customHeight="1">
      <c r="B187" s="255"/>
      <c r="C187" s="232" t="s">
        <v>918</v>
      </c>
      <c r="D187" s="232"/>
      <c r="E187" s="232"/>
      <c r="F187" s="253" t="s">
        <v>842</v>
      </c>
      <c r="G187" s="232"/>
      <c r="H187" s="232" t="s">
        <v>919</v>
      </c>
      <c r="I187" s="232" t="s">
        <v>917</v>
      </c>
      <c r="J187" s="232"/>
      <c r="K187" s="278"/>
    </row>
    <row r="188" spans="2:11" s="1" customFormat="1" ht="15" customHeight="1">
      <c r="B188" s="255"/>
      <c r="C188" s="232" t="s">
        <v>920</v>
      </c>
      <c r="D188" s="232"/>
      <c r="E188" s="232"/>
      <c r="F188" s="253" t="s">
        <v>842</v>
      </c>
      <c r="G188" s="232"/>
      <c r="H188" s="232" t="s">
        <v>921</v>
      </c>
      <c r="I188" s="232" t="s">
        <v>917</v>
      </c>
      <c r="J188" s="232"/>
      <c r="K188" s="278"/>
    </row>
    <row r="189" spans="2:11" s="1" customFormat="1" ht="15" customHeight="1">
      <c r="B189" s="255"/>
      <c r="C189" s="291" t="s">
        <v>922</v>
      </c>
      <c r="D189" s="232"/>
      <c r="E189" s="232"/>
      <c r="F189" s="253" t="s">
        <v>842</v>
      </c>
      <c r="G189" s="232"/>
      <c r="H189" s="232" t="s">
        <v>923</v>
      </c>
      <c r="I189" s="232" t="s">
        <v>924</v>
      </c>
      <c r="J189" s="292" t="s">
        <v>925</v>
      </c>
      <c r="K189" s="278"/>
    </row>
    <row r="190" spans="2:11" s="15" customFormat="1" ht="15" customHeight="1">
      <c r="B190" s="293"/>
      <c r="C190" s="294" t="s">
        <v>926</v>
      </c>
      <c r="D190" s="295"/>
      <c r="E190" s="295"/>
      <c r="F190" s="296" t="s">
        <v>842</v>
      </c>
      <c r="G190" s="295"/>
      <c r="H190" s="295" t="s">
        <v>927</v>
      </c>
      <c r="I190" s="295" t="s">
        <v>924</v>
      </c>
      <c r="J190" s="297" t="s">
        <v>925</v>
      </c>
      <c r="K190" s="298"/>
    </row>
    <row r="191" spans="2:11" s="1" customFormat="1" ht="15" customHeight="1">
      <c r="B191" s="255"/>
      <c r="C191" s="291" t="s">
        <v>39</v>
      </c>
      <c r="D191" s="232"/>
      <c r="E191" s="232"/>
      <c r="F191" s="253" t="s">
        <v>836</v>
      </c>
      <c r="G191" s="232"/>
      <c r="H191" s="229" t="s">
        <v>928</v>
      </c>
      <c r="I191" s="232" t="s">
        <v>929</v>
      </c>
      <c r="J191" s="232"/>
      <c r="K191" s="278"/>
    </row>
    <row r="192" spans="2:11" s="1" customFormat="1" ht="15" customHeight="1">
      <c r="B192" s="255"/>
      <c r="C192" s="291" t="s">
        <v>930</v>
      </c>
      <c r="D192" s="232"/>
      <c r="E192" s="232"/>
      <c r="F192" s="253" t="s">
        <v>836</v>
      </c>
      <c r="G192" s="232"/>
      <c r="H192" s="232" t="s">
        <v>931</v>
      </c>
      <c r="I192" s="232" t="s">
        <v>871</v>
      </c>
      <c r="J192" s="232"/>
      <c r="K192" s="278"/>
    </row>
    <row r="193" spans="2:11" s="1" customFormat="1" ht="15" customHeight="1">
      <c r="B193" s="255"/>
      <c r="C193" s="291" t="s">
        <v>932</v>
      </c>
      <c r="D193" s="232"/>
      <c r="E193" s="232"/>
      <c r="F193" s="253" t="s">
        <v>836</v>
      </c>
      <c r="G193" s="232"/>
      <c r="H193" s="232" t="s">
        <v>933</v>
      </c>
      <c r="I193" s="232" t="s">
        <v>871</v>
      </c>
      <c r="J193" s="232"/>
      <c r="K193" s="278"/>
    </row>
    <row r="194" spans="2:11" s="1" customFormat="1" ht="15" customHeight="1">
      <c r="B194" s="255"/>
      <c r="C194" s="291" t="s">
        <v>934</v>
      </c>
      <c r="D194" s="232"/>
      <c r="E194" s="232"/>
      <c r="F194" s="253" t="s">
        <v>842</v>
      </c>
      <c r="G194" s="232"/>
      <c r="H194" s="232" t="s">
        <v>935</v>
      </c>
      <c r="I194" s="232" t="s">
        <v>871</v>
      </c>
      <c r="J194" s="232"/>
      <c r="K194" s="278"/>
    </row>
    <row r="195" spans="2:11" s="1" customFormat="1" ht="15" customHeight="1">
      <c r="B195" s="284"/>
      <c r="C195" s="299"/>
      <c r="D195" s="264"/>
      <c r="E195" s="264"/>
      <c r="F195" s="264"/>
      <c r="G195" s="264"/>
      <c r="H195" s="264"/>
      <c r="I195" s="264"/>
      <c r="J195" s="264"/>
      <c r="K195" s="285"/>
    </row>
    <row r="196" spans="2:11" s="1" customFormat="1" ht="18.75" customHeight="1">
      <c r="B196" s="266"/>
      <c r="C196" s="276"/>
      <c r="D196" s="276"/>
      <c r="E196" s="276"/>
      <c r="F196" s="286"/>
      <c r="G196" s="276"/>
      <c r="H196" s="276"/>
      <c r="I196" s="276"/>
      <c r="J196" s="276"/>
      <c r="K196" s="266"/>
    </row>
    <row r="197" spans="2:11" s="1" customFormat="1" ht="18.75" customHeight="1">
      <c r="B197" s="266"/>
      <c r="C197" s="276"/>
      <c r="D197" s="276"/>
      <c r="E197" s="276"/>
      <c r="F197" s="286"/>
      <c r="G197" s="276"/>
      <c r="H197" s="276"/>
      <c r="I197" s="276"/>
      <c r="J197" s="276"/>
      <c r="K197" s="266"/>
    </row>
    <row r="198" spans="2:11" s="1" customFormat="1" ht="18.75" customHeight="1">
      <c r="B198" s="239"/>
      <c r="C198" s="239"/>
      <c r="D198" s="239"/>
      <c r="E198" s="239"/>
      <c r="F198" s="239"/>
      <c r="G198" s="239"/>
      <c r="H198" s="239"/>
      <c r="I198" s="239"/>
      <c r="J198" s="239"/>
      <c r="K198" s="239"/>
    </row>
    <row r="199" spans="2:11" s="1" customFormat="1" ht="13.5">
      <c r="B199" s="221"/>
      <c r="C199" s="222"/>
      <c r="D199" s="222"/>
      <c r="E199" s="222"/>
      <c r="F199" s="222"/>
      <c r="G199" s="222"/>
      <c r="H199" s="222"/>
      <c r="I199" s="222"/>
      <c r="J199" s="222"/>
      <c r="K199" s="223"/>
    </row>
    <row r="200" spans="2:11" s="1" customFormat="1" ht="21">
      <c r="B200" s="224"/>
      <c r="C200" s="359" t="s">
        <v>936</v>
      </c>
      <c r="D200" s="359"/>
      <c r="E200" s="359"/>
      <c r="F200" s="359"/>
      <c r="G200" s="359"/>
      <c r="H200" s="359"/>
      <c r="I200" s="359"/>
      <c r="J200" s="359"/>
      <c r="K200" s="225"/>
    </row>
    <row r="201" spans="2:11" s="1" customFormat="1" ht="25.5" customHeight="1">
      <c r="B201" s="224"/>
      <c r="C201" s="300" t="s">
        <v>937</v>
      </c>
      <c r="D201" s="300"/>
      <c r="E201" s="300"/>
      <c r="F201" s="300" t="s">
        <v>938</v>
      </c>
      <c r="G201" s="301"/>
      <c r="H201" s="362" t="s">
        <v>939</v>
      </c>
      <c r="I201" s="362"/>
      <c r="J201" s="362"/>
      <c r="K201" s="225"/>
    </row>
    <row r="202" spans="2:11" s="1" customFormat="1" ht="5.25" customHeight="1">
      <c r="B202" s="255"/>
      <c r="C202" s="250"/>
      <c r="D202" s="250"/>
      <c r="E202" s="250"/>
      <c r="F202" s="250"/>
      <c r="G202" s="276"/>
      <c r="H202" s="250"/>
      <c r="I202" s="250"/>
      <c r="J202" s="250"/>
      <c r="K202" s="278"/>
    </row>
    <row r="203" spans="2:11" s="1" customFormat="1" ht="15" customHeight="1">
      <c r="B203" s="255"/>
      <c r="C203" s="232" t="s">
        <v>929</v>
      </c>
      <c r="D203" s="232"/>
      <c r="E203" s="232"/>
      <c r="F203" s="253" t="s">
        <v>40</v>
      </c>
      <c r="G203" s="232"/>
      <c r="H203" s="363" t="s">
        <v>940</v>
      </c>
      <c r="I203" s="363"/>
      <c r="J203" s="363"/>
      <c r="K203" s="278"/>
    </row>
    <row r="204" spans="2:11" s="1" customFormat="1" ht="15" customHeight="1">
      <c r="B204" s="255"/>
      <c r="C204" s="232"/>
      <c r="D204" s="232"/>
      <c r="E204" s="232"/>
      <c r="F204" s="253" t="s">
        <v>41</v>
      </c>
      <c r="G204" s="232"/>
      <c r="H204" s="363" t="s">
        <v>941</v>
      </c>
      <c r="I204" s="363"/>
      <c r="J204" s="363"/>
      <c r="K204" s="278"/>
    </row>
    <row r="205" spans="2:11" s="1" customFormat="1" ht="15" customHeight="1">
      <c r="B205" s="255"/>
      <c r="C205" s="232"/>
      <c r="D205" s="232"/>
      <c r="E205" s="232"/>
      <c r="F205" s="253" t="s">
        <v>44</v>
      </c>
      <c r="G205" s="232"/>
      <c r="H205" s="363" t="s">
        <v>942</v>
      </c>
      <c r="I205" s="363"/>
      <c r="J205" s="363"/>
      <c r="K205" s="278"/>
    </row>
    <row r="206" spans="2:11" s="1" customFormat="1" ht="15" customHeight="1">
      <c r="B206" s="255"/>
      <c r="C206" s="232"/>
      <c r="D206" s="232"/>
      <c r="E206" s="232"/>
      <c r="F206" s="253" t="s">
        <v>42</v>
      </c>
      <c r="G206" s="232"/>
      <c r="H206" s="363" t="s">
        <v>943</v>
      </c>
      <c r="I206" s="363"/>
      <c r="J206" s="363"/>
      <c r="K206" s="278"/>
    </row>
    <row r="207" spans="2:11" s="1" customFormat="1" ht="15" customHeight="1">
      <c r="B207" s="255"/>
      <c r="C207" s="232"/>
      <c r="D207" s="232"/>
      <c r="E207" s="232"/>
      <c r="F207" s="253" t="s">
        <v>43</v>
      </c>
      <c r="G207" s="232"/>
      <c r="H207" s="363" t="s">
        <v>944</v>
      </c>
      <c r="I207" s="363"/>
      <c r="J207" s="363"/>
      <c r="K207" s="278"/>
    </row>
    <row r="208" spans="2:11" s="1" customFormat="1" ht="15" customHeight="1">
      <c r="B208" s="255"/>
      <c r="C208" s="232"/>
      <c r="D208" s="232"/>
      <c r="E208" s="232"/>
      <c r="F208" s="253"/>
      <c r="G208" s="232"/>
      <c r="H208" s="232"/>
      <c r="I208" s="232"/>
      <c r="J208" s="232"/>
      <c r="K208" s="278"/>
    </row>
    <row r="209" spans="2:11" s="1" customFormat="1" ht="15" customHeight="1">
      <c r="B209" s="255"/>
      <c r="C209" s="232" t="s">
        <v>883</v>
      </c>
      <c r="D209" s="232"/>
      <c r="E209" s="232"/>
      <c r="F209" s="253" t="s">
        <v>73</v>
      </c>
      <c r="G209" s="232"/>
      <c r="H209" s="363" t="s">
        <v>945</v>
      </c>
      <c r="I209" s="363"/>
      <c r="J209" s="363"/>
      <c r="K209" s="278"/>
    </row>
    <row r="210" spans="2:11" s="1" customFormat="1" ht="15" customHeight="1">
      <c r="B210" s="255"/>
      <c r="C210" s="232"/>
      <c r="D210" s="232"/>
      <c r="E210" s="232"/>
      <c r="F210" s="253" t="s">
        <v>778</v>
      </c>
      <c r="G210" s="232"/>
      <c r="H210" s="363" t="s">
        <v>779</v>
      </c>
      <c r="I210" s="363"/>
      <c r="J210" s="363"/>
      <c r="K210" s="278"/>
    </row>
    <row r="211" spans="2:11" s="1" customFormat="1" ht="15" customHeight="1">
      <c r="B211" s="255"/>
      <c r="C211" s="232"/>
      <c r="D211" s="232"/>
      <c r="E211" s="232"/>
      <c r="F211" s="253" t="s">
        <v>776</v>
      </c>
      <c r="G211" s="232"/>
      <c r="H211" s="363" t="s">
        <v>946</v>
      </c>
      <c r="I211" s="363"/>
      <c r="J211" s="363"/>
      <c r="K211" s="278"/>
    </row>
    <row r="212" spans="2:11" s="1" customFormat="1" ht="15" customHeight="1">
      <c r="B212" s="302"/>
      <c r="C212" s="232"/>
      <c r="D212" s="232"/>
      <c r="E212" s="232"/>
      <c r="F212" s="253" t="s">
        <v>780</v>
      </c>
      <c r="G212" s="291"/>
      <c r="H212" s="364" t="s">
        <v>781</v>
      </c>
      <c r="I212" s="364"/>
      <c r="J212" s="364"/>
      <c r="K212" s="303"/>
    </row>
    <row r="213" spans="2:11" s="1" customFormat="1" ht="15" customHeight="1">
      <c r="B213" s="302"/>
      <c r="C213" s="232"/>
      <c r="D213" s="232"/>
      <c r="E213" s="232"/>
      <c r="F213" s="253" t="s">
        <v>782</v>
      </c>
      <c r="G213" s="291"/>
      <c r="H213" s="364" t="s">
        <v>947</v>
      </c>
      <c r="I213" s="364"/>
      <c r="J213" s="364"/>
      <c r="K213" s="303"/>
    </row>
    <row r="214" spans="2:11" s="1" customFormat="1" ht="15" customHeight="1">
      <c r="B214" s="302"/>
      <c r="C214" s="232"/>
      <c r="D214" s="232"/>
      <c r="E214" s="232"/>
      <c r="F214" s="253"/>
      <c r="G214" s="291"/>
      <c r="H214" s="282"/>
      <c r="I214" s="282"/>
      <c r="J214" s="282"/>
      <c r="K214" s="303"/>
    </row>
    <row r="215" spans="2:11" s="1" customFormat="1" ht="15" customHeight="1">
      <c r="B215" s="302"/>
      <c r="C215" s="232" t="s">
        <v>907</v>
      </c>
      <c r="D215" s="232"/>
      <c r="E215" s="232"/>
      <c r="F215" s="253">
        <v>1</v>
      </c>
      <c r="G215" s="291"/>
      <c r="H215" s="364" t="s">
        <v>948</v>
      </c>
      <c r="I215" s="364"/>
      <c r="J215" s="364"/>
      <c r="K215" s="303"/>
    </row>
    <row r="216" spans="2:11" s="1" customFormat="1" ht="15" customHeight="1">
      <c r="B216" s="302"/>
      <c r="C216" s="232"/>
      <c r="D216" s="232"/>
      <c r="E216" s="232"/>
      <c r="F216" s="253">
        <v>2</v>
      </c>
      <c r="G216" s="291"/>
      <c r="H216" s="364" t="s">
        <v>949</v>
      </c>
      <c r="I216" s="364"/>
      <c r="J216" s="364"/>
      <c r="K216" s="303"/>
    </row>
    <row r="217" spans="2:11" s="1" customFormat="1" ht="15" customHeight="1">
      <c r="B217" s="302"/>
      <c r="C217" s="232"/>
      <c r="D217" s="232"/>
      <c r="E217" s="232"/>
      <c r="F217" s="253">
        <v>3</v>
      </c>
      <c r="G217" s="291"/>
      <c r="H217" s="364" t="s">
        <v>950</v>
      </c>
      <c r="I217" s="364"/>
      <c r="J217" s="364"/>
      <c r="K217" s="303"/>
    </row>
    <row r="218" spans="2:11" s="1" customFormat="1" ht="15" customHeight="1">
      <c r="B218" s="302"/>
      <c r="C218" s="232"/>
      <c r="D218" s="232"/>
      <c r="E218" s="232"/>
      <c r="F218" s="253">
        <v>4</v>
      </c>
      <c r="G218" s="291"/>
      <c r="H218" s="364" t="s">
        <v>951</v>
      </c>
      <c r="I218" s="364"/>
      <c r="J218" s="364"/>
      <c r="K218" s="303"/>
    </row>
    <row r="219" spans="2:11" s="1" customFormat="1" ht="12.75" customHeight="1">
      <c r="B219" s="304"/>
      <c r="C219" s="305"/>
      <c r="D219" s="305"/>
      <c r="E219" s="305"/>
      <c r="F219" s="305"/>
      <c r="G219" s="305"/>
      <c r="H219" s="305"/>
      <c r="I219" s="305"/>
      <c r="J219" s="305"/>
      <c r="K219" s="306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20241101 - Polní cesta Kr...</vt:lpstr>
      <vt:lpstr>202411011 - SO 01</vt:lpstr>
      <vt:lpstr>202411012 - SO 02</vt:lpstr>
      <vt:lpstr>Pokyny pro vyplnění</vt:lpstr>
      <vt:lpstr>'20241101 - Polní cesta Kr...'!Názvy_tisku</vt:lpstr>
      <vt:lpstr>'202411011 - SO 01'!Názvy_tisku</vt:lpstr>
      <vt:lpstr>'202411012 - SO 02'!Názvy_tisku</vt:lpstr>
      <vt:lpstr>'Rekapitulace stavby'!Názvy_tisku</vt:lpstr>
      <vt:lpstr>'20241101 - Polní cesta Kr...'!Oblast_tisku</vt:lpstr>
      <vt:lpstr>'202411011 - SO 01'!Oblast_tisku</vt:lpstr>
      <vt:lpstr>'202411012 - SO 02'!Oblast_tisku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PC-SLOVACEK-W10\PC</dc:creator>
  <cp:lastModifiedBy>Fornbaumová Hana Ing.</cp:lastModifiedBy>
  <dcterms:created xsi:type="dcterms:W3CDTF">2025-01-08T14:56:08Z</dcterms:created>
  <dcterms:modified xsi:type="dcterms:W3CDTF">2025-01-09T06:29:24Z</dcterms:modified>
</cp:coreProperties>
</file>